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showInkAnnotation="0" autoCompressPictures="0"/>
  <mc:AlternateContent xmlns:mc="http://schemas.openxmlformats.org/markup-compatibility/2006">
    <mc:Choice Requires="x15">
      <x15ac:absPath xmlns:x15ac="http://schemas.microsoft.com/office/spreadsheetml/2010/11/ac" url="C:\Users\Ana-Marija\Desktop\UNIK\Unik_zgrade_nabave\Troškovnici\"/>
    </mc:Choice>
  </mc:AlternateContent>
  <bookViews>
    <workbookView xWindow="0" yWindow="0" windowWidth="23040" windowHeight="9048" tabRatio="500" xr2:uid="{00000000-000D-0000-FFFF-FFFF00000000}"/>
  </bookViews>
  <sheets>
    <sheet name="Procelja" sheetId="1" r:id="rId1"/>
    <sheet name="Ravni krov" sheetId="5" r:id="rId2"/>
    <sheet name="Stolarija" sheetId="2" r:id="rId3"/>
    <sheet name="Rekapitulacija" sheetId="4" r:id="rId4"/>
  </sheets>
  <definedNames>
    <definedName name="_xlnm.Print_Area" localSheetId="0">Procelja!$A$1:$F$95</definedName>
    <definedName name="_xlnm.Print_Area" localSheetId="1">'Ravni krov'!$B$1:$G$46</definedName>
    <definedName name="_xlnm.Print_Area" localSheetId="3">Rekapitulacija!$B$1:$G$11</definedName>
    <definedName name="_xlnm.Print_Area" localSheetId="2">Stolarija!$A$1:$F$47</definedName>
  </definedNames>
  <calcPr calcId="171027" concurrentCalc="0"/>
  <fileRecoveryPr autoRecover="0"/>
</workbook>
</file>

<file path=xl/calcChain.xml><?xml version="1.0" encoding="utf-8"?>
<calcChain xmlns="http://schemas.openxmlformats.org/spreadsheetml/2006/main">
  <c r="F33" i="2" l="1"/>
  <c r="C22" i="2"/>
  <c r="F22" i="2"/>
  <c r="C23" i="2"/>
  <c r="F23" i="2"/>
  <c r="C24" i="2"/>
  <c r="F24" i="2"/>
  <c r="C25" i="2"/>
  <c r="F25" i="2"/>
  <c r="C26" i="2"/>
  <c r="F26" i="2"/>
  <c r="C30" i="2"/>
  <c r="F30" i="2"/>
  <c r="C31" i="2"/>
  <c r="F31" i="2"/>
  <c r="C32" i="2"/>
  <c r="F32" i="2"/>
  <c r="C33" i="2"/>
  <c r="C34" i="2"/>
  <c r="F34" i="2"/>
  <c r="F69" i="1"/>
  <c r="C73" i="1"/>
  <c r="C88" i="1"/>
  <c r="F71" i="1"/>
  <c r="F6" i="1"/>
  <c r="C10" i="1"/>
  <c r="C84" i="1"/>
  <c r="F8" i="1"/>
  <c r="F14" i="1"/>
  <c r="C28" i="1"/>
  <c r="C85" i="1"/>
  <c r="F15" i="1"/>
  <c r="F16" i="1"/>
  <c r="F17" i="1"/>
  <c r="F18" i="1"/>
  <c r="F19" i="1"/>
  <c r="F20" i="1"/>
  <c r="F22" i="1"/>
  <c r="F24" i="1"/>
  <c r="F26" i="1"/>
  <c r="F31" i="1"/>
  <c r="F33" i="1"/>
  <c r="F35" i="1"/>
  <c r="F37" i="1"/>
  <c r="F39" i="1"/>
  <c r="C40" i="1"/>
  <c r="C86" i="1"/>
  <c r="F44" i="1"/>
  <c r="F49" i="1"/>
  <c r="F50" i="1"/>
  <c r="C66" i="1"/>
  <c r="C87" i="1"/>
  <c r="F55" i="1"/>
  <c r="F56" i="1"/>
  <c r="F59" i="1"/>
  <c r="F60" i="1"/>
  <c r="F61" i="1"/>
  <c r="F64" i="1"/>
  <c r="F76" i="1"/>
  <c r="F78" i="1"/>
  <c r="C81" i="1"/>
  <c r="C89" i="1"/>
  <c r="C6" i="2"/>
  <c r="F6" i="2"/>
  <c r="C7" i="2"/>
  <c r="F7" i="2"/>
  <c r="C8" i="2"/>
  <c r="F8" i="2"/>
  <c r="C9" i="2"/>
  <c r="F9" i="2"/>
  <c r="C10" i="2"/>
  <c r="F10" i="2"/>
  <c r="C12" i="2"/>
  <c r="F12" i="2"/>
  <c r="C13" i="2"/>
  <c r="F13" i="2"/>
  <c r="C14" i="2"/>
  <c r="F14" i="2"/>
  <c r="C15" i="2"/>
  <c r="F15" i="2"/>
  <c r="C16" i="2"/>
  <c r="F16" i="2"/>
  <c r="G4" i="5"/>
  <c r="G6" i="5"/>
  <c r="D7" i="5"/>
  <c r="D38" i="5"/>
  <c r="D42" i="5"/>
  <c r="D3" i="4"/>
  <c r="G10" i="5"/>
  <c r="G12" i="5"/>
  <c r="D13" i="5"/>
  <c r="D39" i="5"/>
  <c r="G17" i="5"/>
  <c r="D31" i="5"/>
  <c r="D40" i="5"/>
  <c r="G19" i="5"/>
  <c r="G21" i="5"/>
  <c r="G23" i="5"/>
  <c r="G25" i="5"/>
  <c r="G27" i="5"/>
  <c r="G29" i="5"/>
  <c r="G34" i="5"/>
  <c r="D35" i="5"/>
  <c r="D41" i="5"/>
  <c r="C90" i="1"/>
  <c r="D2" i="4"/>
  <c r="C36" i="2"/>
  <c r="C40" i="2"/>
  <c r="C17" i="2"/>
  <c r="C39" i="2"/>
  <c r="C41" i="2"/>
  <c r="D4" i="4"/>
  <c r="D5" i="4"/>
  <c r="D6" i="4"/>
  <c r="D7" i="4"/>
</calcChain>
</file>

<file path=xl/sharedStrings.xml><?xml version="1.0" encoding="utf-8"?>
<sst xmlns="http://schemas.openxmlformats.org/spreadsheetml/2006/main" count="242" uniqueCount="130">
  <si>
    <t>ukupno</t>
  </si>
  <si>
    <t>1.</t>
  </si>
  <si>
    <t>paušal</t>
  </si>
  <si>
    <t>2.</t>
  </si>
  <si>
    <t>3.</t>
  </si>
  <si>
    <t>4.</t>
  </si>
  <si>
    <t>5.</t>
  </si>
  <si>
    <t>m'</t>
  </si>
  <si>
    <t xml:space="preserve">kom </t>
  </si>
  <si>
    <t>1. PROČELJA</t>
  </si>
  <si>
    <t>1.1. PRIPREMNI RADOVI</t>
  </si>
  <si>
    <r>
      <t>m</t>
    </r>
    <r>
      <rPr>
        <vertAlign val="superscript"/>
        <sz val="10"/>
        <rFont val="Calibri"/>
        <family val="2"/>
        <charset val="238"/>
        <scheme val="minor"/>
      </rPr>
      <t>2</t>
    </r>
  </si>
  <si>
    <t>1.2. DEMONTAŽE I RUŠENJA</t>
  </si>
  <si>
    <t xml:space="preserve">- vanjska jedinica klima uređaja </t>
  </si>
  <si>
    <t>1. PROČELJA - REKAPITULACIJA</t>
  </si>
  <si>
    <t>1.4. IZOLATERSKI I FASADERSKI</t>
  </si>
  <si>
    <t>1.5. LIMARSKI RADOVI</t>
  </si>
  <si>
    <t>UKUPNO</t>
  </si>
  <si>
    <t>1.1. PRIPREMNI RADOVI UKUPNO:</t>
  </si>
  <si>
    <t>1.2. DEMONTAŽE I RUŠENJA UKUPNO:</t>
  </si>
  <si>
    <t>1.4. IZOLATERSKI I FASADERSKI RADOVI</t>
  </si>
  <si>
    <t>1.4. IZOLATERSKI I FASADERSKI RADOVI UKUPNO:</t>
  </si>
  <si>
    <t>1.5. LIMARSKI RADOVI UKUPNO:</t>
  </si>
  <si>
    <t>PDV 25%</t>
  </si>
  <si>
    <t>1.3. ZIDARSKI RADOVI UKUPNO:</t>
  </si>
  <si>
    <t>1.3. ZIDARSKI RADOVI</t>
  </si>
  <si>
    <t xml:space="preserve"> REKAPITULACIJA</t>
  </si>
  <si>
    <t xml:space="preserve">1.3. ZIDARSKI </t>
  </si>
  <si>
    <t>1.6. OSTALI RADOVI</t>
  </si>
  <si>
    <t>1.6. OSTALI RADOVI UKUPNO:</t>
  </si>
  <si>
    <t>jed.</t>
  </si>
  <si>
    <t>kol.</t>
  </si>
  <si>
    <t>jed. cijena</t>
  </si>
  <si>
    <t>SVEUKUPNO</t>
  </si>
  <si>
    <t>Demontaža postojećih vanjskih prozorskih klupčica s odvozom na deponij. Obračun po m' demontirane klupčice.</t>
  </si>
  <si>
    <t>- razni nosači, ploče i ormarići</t>
  </si>
  <si>
    <t>UKUPNO:</t>
  </si>
  <si>
    <r>
      <t>Zaštita vanjskih otvora, odnosno postojeće vanjske stolarije: daskama, letvicama i zaštitnom folijom. U cijeni sav rad, materijal i pomoćni materijal.  Obračun po m</t>
    </r>
    <r>
      <rPr>
        <vertAlign val="superscript"/>
        <sz val="10"/>
        <rFont val="Calibri"/>
        <family val="2"/>
        <charset val="238"/>
        <scheme val="minor"/>
      </rPr>
      <t>2</t>
    </r>
    <r>
      <rPr>
        <sz val="10"/>
        <rFont val="Calibri"/>
        <family val="2"/>
        <charset val="238"/>
        <scheme val="minor"/>
      </rPr>
      <t>.</t>
    </r>
  </si>
  <si>
    <t>- antene</t>
  </si>
  <si>
    <t>Demontaža i privremeno deponiranje raznih elemenata na pročelju zgrade na mjesto prema odluci nadzornog inženjera i investitora, ponovna montaža nakon izvedbe radova. U cijeni sav potreban rad, alat i pomoćni materijal. Obračun po kom.</t>
  </si>
  <si>
    <t>- satelitske antene</t>
  </si>
  <si>
    <t>- sušilo za robu</t>
  </si>
  <si>
    <t>7.</t>
  </si>
  <si>
    <r>
      <t>Otprašivanje površine kompletnog pročelja i pranje vodenim mlazom pod pritiskom. Stavka se obračunava prema izvedenim situacijama upisom količina u građevinskoj knjizi.  Obračun po m</t>
    </r>
    <r>
      <rPr>
        <vertAlign val="superscript"/>
        <sz val="10"/>
        <rFont val="Calibri"/>
        <family val="2"/>
        <charset val="238"/>
        <scheme val="minor"/>
      </rPr>
      <t>2</t>
    </r>
    <r>
      <rPr>
        <sz val="10"/>
        <rFont val="Calibri"/>
        <family val="2"/>
        <charset val="238"/>
        <scheme val="minor"/>
      </rPr>
      <t>.</t>
    </r>
  </si>
  <si>
    <r>
      <t>m</t>
    </r>
    <r>
      <rPr>
        <vertAlign val="superscript"/>
        <sz val="10"/>
        <rFont val="Calibri"/>
        <family val="2"/>
        <scheme val="minor"/>
      </rPr>
      <t>2</t>
    </r>
  </si>
  <si>
    <t>Ugradnja cijevi za odvod kondenzata klima uređaja koji su postavljeni na fasadi. Dispoziciju i broj vertikala za klima uređaje potrebno dogovoriti sa predstavnikom zgrade na licu mjesta i u kordinaciji sa nadzornim inženjerom. Promjer cijevi koji se ugrađuje iznosi 32mm. Obračun po m' ugrađene cijevi sa kompletnim radovima do uporabne vrijednosti.</t>
  </si>
  <si>
    <t>Završno čišćenje zgrade i gradilišta. Potrebno očistiti sve klupice, stakla i okoliš. Obračun paušalno.</t>
  </si>
  <si>
    <t>Demontaža postojeće drvene stolarije uz minimalna oštećenja s vanjske i unutarnje strane. U stavku ulazi demontaža dotrajalih, starih prozora, te sva potrebna zaštita i odvoz na deponij koji osigurava izvođač radova. Prije demontaže, obavezno uzeti sve potrebne mjere i detalje potrebne za izradu nove stolarije.</t>
  </si>
  <si>
    <t>Strojno uklanjanje donje prozorske špalete u punoj širini otvora, u debljini d=3-5 cm za postavu toplinske izolacije ispod nove prozorske klupčice.</t>
  </si>
  <si>
    <t>Zidarska obrada špaleta nakon radova rušenja i demontaže (donja prozorska špaleta). Stavka uključuje podzidavanje, žbukanje kao priprema za izvedbu završnog sloja i bojanje disperzivnom bojom u dva sloja s unutarnje strane (ako se prilikom uklanjanja donje prozorske špalete oštetio i unutarnji dio).</t>
  </si>
  <si>
    <r>
      <t>Visina polaganja uz teren iznosi 50 cm.
Visina polaganja uz pod balkona iznosi 25 cm.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xml:space="preserve">, špalete se obračunavaju.
</t>
    </r>
  </si>
  <si>
    <t>- uz pod balkona (ekstrudirani polistiren d=8 cm)</t>
  </si>
  <si>
    <t>Demontaža postojećih kabela postavljenih na pročelju zgrade s privremenim deponiranjem i ponovnom ugradnjom u vodilicu ušlicanu unutar toplinske izolacije. Obračun po m'.</t>
  </si>
  <si>
    <t>Demontaža limenog opšava nadozida ravnog krova. U cijeni sav potreban rad, horizontalni i vertikalni prijenos te odvoz na deponij  Obračun po m'.</t>
  </si>
  <si>
    <t>- špalete (mineralna kamena vuna d=2 cm)</t>
  </si>
  <si>
    <t>2.1. DEMONTAŽE I RUŠENJA</t>
  </si>
  <si>
    <t>- zidovi koji se ne izoliraju i podgledi</t>
  </si>
  <si>
    <r>
      <t>m</t>
    </r>
    <r>
      <rPr>
        <vertAlign val="superscript"/>
        <sz val="10"/>
        <rFont val="Calibri"/>
        <family val="2"/>
        <charset val="238"/>
        <scheme val="minor"/>
      </rPr>
      <t>3</t>
    </r>
  </si>
  <si>
    <t>2. RAVNI KROV</t>
  </si>
  <si>
    <t>Demontaža postojećeg limenog opšava oko dimnjaka i ventilacija. U cijeni sav potreban rad, horizontalni i vertikalni prijenos te odvoz na deponij. Obračun po m'.</t>
  </si>
  <si>
    <r>
      <t>Uklanjanje slojeva ravnog krova do postojećeg sloja betona za pad. Stanje slojeva postojećeg ravnog krova treba utvrditi na licu mjesta te odobriti od strane nadzornog inženjera.
U cijenu uračunat horizontalni i vertkalni prijenos, utovar, transport i zbrinjavanje na gradskom deponiju. Obračun po m</t>
    </r>
    <r>
      <rPr>
        <vertAlign val="superscript"/>
        <sz val="10"/>
        <rFont val="Calibri"/>
        <family val="2"/>
        <charset val="238"/>
        <scheme val="minor"/>
      </rPr>
      <t>2</t>
    </r>
    <r>
      <rPr>
        <sz val="10"/>
        <rFont val="Calibri"/>
        <family val="2"/>
        <charset val="238"/>
        <scheme val="minor"/>
      </rPr>
      <t xml:space="preserve"> tocrtne površine krova.</t>
    </r>
  </si>
  <si>
    <t>2.1. DEMONTAŽE I RUŠENJA:</t>
  </si>
  <si>
    <t>2.2. ZIDARSKI RADOVI</t>
  </si>
  <si>
    <r>
      <t>Zidarski popravak i krpanje površina zida dimnjaka i nadozida, cementnom žbukom i cementnom glet masom za vanjsku primjenu (postojećih ošećenja i oštećenja nastalim skidanjem slojeva ravnog krova). Podloga mora biti čvrsta, očišćena i nosiva. Sipke dijelove, nečistoće i prašinu treba odstraniti. Debljina sloja do 2 cm. Omjer miješanja vodom prilagoditi vrsti radova. Podlogu pripremiti za završni sloj žbuke. U cijenu uračunat sav potreban rad i materijal sa završnim slojem silikatne žbuke. Obračun po m</t>
    </r>
    <r>
      <rPr>
        <vertAlign val="superscript"/>
        <sz val="10"/>
        <rFont val="Calibri"/>
        <family val="2"/>
        <charset val="238"/>
        <scheme val="minor"/>
      </rPr>
      <t>2</t>
    </r>
    <r>
      <rPr>
        <sz val="10"/>
        <rFont val="Calibri"/>
        <family val="2"/>
        <charset val="238"/>
        <scheme val="minor"/>
      </rPr>
      <t>.</t>
    </r>
  </si>
  <si>
    <t>Zidanje nadozida ravnog krova visine 14 cm punom opekom u produžnom mortu. U jediničnoj cijeni sadržan je sav potreban rad i materijal.</t>
  </si>
  <si>
    <t>2.2 ZIDARSKI RADOVI:</t>
  </si>
  <si>
    <t>2.3. IZOLATERSKI RADOVI</t>
  </si>
  <si>
    <r>
      <t>Dobava materijala i izrada parne brane od bitumenske trake d=0,4 mm s uloškom Al folije d=0,2 mm. Folija se slobodno polaže na beton za pad koji se prethodno premaže hladnim bitumenskim premazom.
Trake se mjestimično zavaruju plamenikom za podlogu uz potpuno zavarene spojeve traka. Uz zidove i parapete izolacijski sloj podići min. 10 cm iznad visine toplinske izolacije. U svemu se pridržavati uputa i specifikacija proizvođača, pravila struke i standarda kvalitete. Obračun po m</t>
    </r>
    <r>
      <rPr>
        <vertAlign val="superscript"/>
        <sz val="10"/>
        <rFont val="Calibri"/>
        <family val="2"/>
        <charset val="238"/>
        <scheme val="minor"/>
      </rPr>
      <t>2</t>
    </r>
    <r>
      <rPr>
        <sz val="10"/>
        <rFont val="Calibri"/>
        <family val="2"/>
        <charset val="238"/>
        <scheme val="minor"/>
      </rPr>
      <t>.</t>
    </r>
  </si>
  <si>
    <t>Dobava i postava vertikalne hidroizolacije kao u stavci 4 na detaljima (zid, nadozid, dimnjaci). Traka razvijene širine 40 cm. Obračun po m'.</t>
  </si>
  <si>
    <t>Dobava materijala i obrada prodora kroz krov (vodolovno grlo), PVC nearmiranom folijom, s pričvršćenjem, obujmicom i brtvljenjem. Obračun po kom.</t>
  </si>
  <si>
    <t>kom</t>
  </si>
  <si>
    <t>6.</t>
  </si>
  <si>
    <t>Dobava i ugradnja slivnika visokog učinka sa prirubnicom za uklještenje hidroizolacije i bez zapora za miris, koristiti za gravitacijsku odvodnju krovova. Ugraditi proizvod od lijevanog željeza u nominalnim veličinama od DN100 (prema preporuci proizvođača) dvodijelne izvedbe. Obračun po komadu ugrađenog slivnika.</t>
  </si>
  <si>
    <t>2.3. IZOLATERSKI RADOVI:</t>
  </si>
  <si>
    <t>2.4. LIMARSKI RADOVI</t>
  </si>
  <si>
    <t>Dobava, doprema i ugradnja limenih opšava oko dimnjaka i ventilacija, od pocinčanog lima d=1,00 mm, razvijene širine 350 mm, zaštita od atmosferilija. U cijenu uključiti sva pomoćna i vezna sredstva do potpune funkcionalnosti. Također uključiti i izvedbu, te spajanje gromobranske instalacije. Obračun po m'.</t>
  </si>
  <si>
    <t>2.4. LIMARSKI RADOVI:</t>
  </si>
  <si>
    <t>2. RAVNI KROV - REKAPITULACIJA</t>
  </si>
  <si>
    <t>2.1. PRIPREMNI RADOVI, DEMONTAŽE I RUŠENJA</t>
  </si>
  <si>
    <t>3. STOLARIJA</t>
  </si>
  <si>
    <t>3.1. DEMONTAŽE I RUŠENJA</t>
  </si>
  <si>
    <t>3.1. DEMONTAŽE I RUŠENJA UKUPNO:</t>
  </si>
  <si>
    <t>3.2. STOLARSKI RADOVI</t>
  </si>
  <si>
    <t>3.2. STOLARSKI RADOVI UKUPNO:</t>
  </si>
  <si>
    <t>3. STOLARIJA - REKAPITULACIJA</t>
  </si>
  <si>
    <t>Zajednička stolarija</t>
  </si>
  <si>
    <t>Stolarija u stanovima</t>
  </si>
  <si>
    <t>- zidovi VZ1 i VZ2 (mineralna kamena vuna d=8 cm)</t>
  </si>
  <si>
    <t>Dobava i ugradnja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</si>
  <si>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Dobava i ugradnja opšava nadozida ravnog krova od pocinčanog lima d=0,7 mm, razvijene širine do 40 cm. U cijeni je komplet s pričvrsnim materijalom. Također uključiti i izvedbu, te spajanje gromobranske instalacije. Obračun po m'.</t>
  </si>
  <si>
    <t>Dobava i ugradnja vanjskih klupčica s okapnicom od pocinčanog obojanog lima d=0,7 mm bojanog bijelom bojom. Razvijene širine do 350 mm. Točnu razvijenu širinu utvrditi na licu mjesta i u koordinaciji s nadzornim inženjerom. Stavka uključuje dobavu i postavu svog pomoćnog materijala potrebnu za izvedbu kvalitetnog brtvljenja spojeva sa stolarijom i pročeljem i tipske bočne završetke. Obračun po m'.</t>
  </si>
  <si>
    <t>NAPOMENA:  Nakon postavljanja skele, uključujući sav potreban radni prostor oko skele koji je potreban za neometano kretanje i rad na skeli, postojeći parking oko same zgrade neće biti u funkciji.</t>
  </si>
  <si>
    <t>- nadstrešnica poslovnog prostora u prizemlju</t>
  </si>
  <si>
    <t>- gromobran (ponovna montaža sa djelomičnom zamjenom nosača)</t>
  </si>
  <si>
    <r>
      <t>Dobava i ugradba kulir ploča d=5 cm postavljenih kao završni sloj prohodnog ravnog krova. U cijenu uključiti sve potrebne radove i materijal. Obračun po m</t>
    </r>
    <r>
      <rPr>
        <vertAlign val="superscript"/>
        <sz val="10"/>
        <rFont val="Calibri"/>
        <family val="2"/>
        <charset val="238"/>
        <scheme val="minor"/>
      </rPr>
      <t>2</t>
    </r>
    <r>
      <rPr>
        <sz val="10"/>
        <rFont val="Calibri"/>
        <family val="2"/>
        <charset val="238"/>
        <scheme val="minor"/>
      </rPr>
      <t>.
Faze izrade:
- dobava i nasipavanje pijeska kao podloge za kulir ploče debljine 5 cm
- dobava i polaganje kulir ploča.</t>
    </r>
  </si>
  <si>
    <r>
      <t>- zidovi V</t>
    </r>
    <r>
      <rPr>
        <sz val="10"/>
        <color rgb="FFFF0000"/>
        <rFont val="Calibri"/>
        <family val="2"/>
        <scheme val="minor"/>
      </rPr>
      <t>Z1 i VZ2</t>
    </r>
    <r>
      <rPr>
        <sz val="10"/>
        <rFont val="Calibri"/>
        <family val="2"/>
        <charset val="238"/>
        <scheme val="minor"/>
      </rPr>
      <t xml:space="preserve"> (mineralna kamena vuna d=8 cm)</t>
    </r>
  </si>
  <si>
    <r>
      <t xml:space="preserve">- zid </t>
    </r>
    <r>
      <rPr>
        <sz val="10"/>
        <color rgb="FFFF0000"/>
        <rFont val="Calibri"/>
        <family val="2"/>
        <scheme val="minor"/>
      </rPr>
      <t>VZ1</t>
    </r>
    <r>
      <rPr>
        <sz val="10"/>
        <rFont val="Calibri"/>
        <family val="2"/>
        <charset val="238"/>
        <scheme val="minor"/>
      </rPr>
      <t>s i uz pod balkona (u zoni sokla, ekstrudirani polistiren d=8 cm)</t>
    </r>
  </si>
  <si>
    <r>
      <t>Izvedba zaštitno dekorativne silikonsko-silikatne žbuke ) valjane teksture - V, (zrno do 2 mm) u svemu prema uputama proizvođača :                                                                                                                    Po završetku sušenja armaturnog sloja,  suha i čista podloga premazuje se ravnomjerno i temeljito nerazrijeđenim dubinskim aktivnim predpremazom, koji ujednačava i za 30% smanjuje vodupojnost podloge, te svojom penetracijom u podlogu, poboljšava prionjivost na istu, a svojim algicidnim dodacima, mogućnost pojave algi i gljivica smanjuje na najmanju moguću mjeru-                                                                                                                                 Nakon min. 24 sata sušenja, nanosi se vodoodbojna i paropropusna silikonsko-silikatna završna dekorativna žbuka, visokootporna na vremenske utjecaje, u granulaciji 2mmV  (u boji po izboru investitora).                                                                                                                                   Žbuka u dvije boje prema postojećem stanju, svijetli tonovi.
U cijenu uključena impregnacija i priprema podloge prema uputama proizvođača.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obračunavaju.</t>
    </r>
  </si>
  <si>
    <t>Izvedba zaštitno dekorativne silikonsko-silikatne žbuke  valjane teksture - V, (zrno do 2 mm) u svemu prema uputama proizvođača:                                                                                                                Po završetku sušenja armaturnog sloja,  suha i čista podloga premazuje se ravnomjerno i temeljito nerazrijeđenim dubinskim aktivnim predpremazom, koji ujednačava i za 30% smanjuje vodupojnost podloge, te svojom penetracijom u podlogu, poboljšava prionjivost na istu, a svojim algicidnim dodacima, mogućnost pojave algi i gljivica smanjuje na najmanju moguću mjeru.                                                                                                                                    Nakon min. 24 sata sušenja, nanosi se vodoodbojna i paropropusna silikonsko-silikatna završna dekorativna žbuka, visokootporna na vremenske utjecaje,  u granulaciji 2mmV  (u boji po izboru investitora i tonu dopuštenom za  ETICS ; VOSS &gt;25%). U cijenu uključena impregnacija i priprema podloge prema uputama proizvođača.
Obračun po m2 po normi za žbukanje:
- otvori do 3 m2 se ne oduzimaju, špalete se ne obračunavaju 
- kod otvora od 3 m2 do 5 m2, oduzima se površina preko 3 m2, špalete se ne obračunavaju
- kod otvora preko 5 m2, oduzima se površina preko 3 m2, špalete se obračunavaju.</t>
  </si>
  <si>
    <t>Izvedba hidroizolacije cijele donje špalete na koju se naknadno ugrađuje  klupčica flexibilnom polimercementnom hidroizolacijom. Izolacija se izvodi  i bočno na špalete do visine cca 20 cm. Nakon ugradnje klupčice spoj s ETICS sustavom zabrtviti trajno elastičnim kitom.</t>
  </si>
  <si>
    <r>
      <t>Priprema podloge. Izravnavanje oštećenih dijelova  pročelja, te izravnavanje  laganom vapneno-cementnom grubom žbukom u debljini do max 3 cm. Ukoliko su potrebne veće debljine, žbukanje izvesti u više slojeva na prethodno očvrsli sloj. Stavka se obračunava po izvedenim situacijama sa upisom količina u građevinskoj knjizi i ovjerom nadzornog inženjera. Obračun po m</t>
    </r>
    <r>
      <rPr>
        <vertAlign val="superscript"/>
        <sz val="10"/>
        <rFont val="Calibri"/>
        <family val="2"/>
        <charset val="238"/>
        <scheme val="minor"/>
      </rPr>
      <t>2</t>
    </r>
    <r>
      <rPr>
        <sz val="10"/>
        <rFont val="Calibri"/>
        <family val="2"/>
        <charset val="238"/>
        <scheme val="minor"/>
      </rPr>
      <t xml:space="preserve"> izvedene površine.</t>
    </r>
  </si>
  <si>
    <r>
      <t>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obračunavaju.
Stavka uključuje obradu špaleta mineralnom kamenom vunom d=2 cm, obradu donje prozorske špalete ekstrudiranim polistirenom (XPS) d=2 cm i hidroizolaciju utora za prozorsku klupčicu fleksibilnom jednokomponentnom hidroizolacijom na bazi cementa</t>
    </r>
  </si>
  <si>
    <r>
      <t>Dobava materijala te izrada horizontalne hidroizolacije iz sintetičke folije na bazi mekog PVC-a, armirana poliesterskom mrežicom, UV stabiliziranom, debljine 1,5 mm. Trake se polažu direktno na toplinsku izolaciju, u sustavu mehaničkog učvršćenja o podlogu. Mehaničko privršćenje izvodi se nehrđajućim vijcima s širokom podložnom pločicom, u skladu s proračunom proizvođača hidroizolacije,</t>
    </r>
    <r>
      <rPr>
        <sz val="10"/>
        <color rgb="FFFF0000"/>
        <rFont val="Calibri"/>
        <family val="2"/>
        <scheme val="minor"/>
      </rPr>
      <t xml:space="preserve"> </t>
    </r>
    <r>
      <rPr>
        <sz val="10"/>
        <rFont val="Calibri"/>
        <family val="2"/>
        <charset val="238"/>
        <scheme val="minor"/>
      </rPr>
      <t>min. 6 kom/m</t>
    </r>
    <r>
      <rPr>
        <vertAlign val="superscript"/>
        <sz val="10"/>
        <rFont val="Calibri"/>
        <family val="2"/>
        <charset val="238"/>
        <scheme val="minor"/>
      </rPr>
      <t>2</t>
    </r>
    <r>
      <rPr>
        <sz val="10"/>
        <rFont val="Calibri"/>
        <family val="2"/>
        <charset val="238"/>
        <scheme val="minor"/>
      </rPr>
      <t>. Spojevi se obrađuju toplinskim ili kemijskim putem sa širinom spoja od min. 40 mm i preklopom trakom min. 10 cm, u skladu s propisanim normama od strane proizvođača trake. Hidroizolacija se na detaljima učvršćuje plastificiranim limovima istog proizvođača i hermetizira po potrebi poliuretanskim kitovima uz prethodno nanošenje odgovarajućeg primer-a. Hidroizolacija je završni sloj na neprohodnom ravnom krovu.
Kod izvođenja radova pridržavati se smjernica o primjeni propisanih od strane proizvođača materijala. Kvaliteta ugrađene hidroizolacije dokazuje se ispitivanjem vodenom probom u trajanju 24 sata, a predaje upisom u građevinski dnevnik. Obračun po m</t>
    </r>
    <r>
      <rPr>
        <vertAlign val="superscript"/>
        <sz val="10"/>
        <rFont val="Calibri"/>
        <family val="2"/>
        <charset val="238"/>
        <scheme val="minor"/>
      </rPr>
      <t>2</t>
    </r>
    <r>
      <rPr>
        <sz val="10"/>
        <rFont val="Calibri"/>
        <family val="2"/>
        <charset val="238"/>
        <scheme val="minor"/>
      </rPr>
      <t xml:space="preserve"> tlocrtne površine krova.</t>
    </r>
  </si>
  <si>
    <r>
      <t>Dobava, postava, skidanje i otprema cijevne fasadne skele od bešavnih cijevi.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u objekt i osigurati uzemljenjem od udara groma. Potrebno je izvesti pomoćne čelične ili drvene ljestve - penjalice, u svrhu vertikalne komunikacije po skeli. Prije izvedbe skele izvođač je dužan izraditi projekt skele što je u cijeni stavke. U cijeni je i osiguranje i zaštita na rubnim dijelovima skele. U cijenu stavke uključena je i izvedba tunelske skele za osiguranje prilaza i ulaza u zgradu. Obračun se vrši po m</t>
    </r>
    <r>
      <rPr>
        <vertAlign val="superscript"/>
        <sz val="10"/>
        <rFont val="Calibri"/>
        <family val="2"/>
        <scheme val="minor"/>
      </rPr>
      <t>2</t>
    </r>
    <r>
      <rPr>
        <sz val="10"/>
        <rFont val="Calibri"/>
        <family val="2"/>
        <scheme val="minor"/>
      </rPr>
      <t xml:space="preserve"> vertikalne projekcije površine skele.</t>
    </r>
  </si>
  <si>
    <t xml:space="preserve">Sanacija armiranobetonske ograde - nadozida terase ravnog krova betonom C 25/30, izravnavanje oštećenih dijelova reparaturnim mortom za betone R3, granulacije 0,8mm  u debljini max. 3 cm uz prethodni nanos (po potrebi) antikorozivne zaštite na mjestima ishrđale armature, koju je prethodno potrebno detaljno očistiti. Stavka se obračunava po izvedenim situacijama sa upisom količina u građevinskoj knjizi i ovjerom nadzornog inženjera. Obračun po m2 izvedene površine.              </t>
  </si>
  <si>
    <r>
      <t>Dobava i ugradnja srednjeslojnog kontaktnog fasadnog sustava sa pločama od mineralne kamene vune dimenzija 120x40 cm, prema HRN EN 13162 ili jednakovrijedno, debljine d=8 cm (materijal za izvedbu povezanog sustava za vanjsku toplinsku izolaciju ETICS, sljedećih karakteristika:
- deklarirana toplinske provodljivosti λ=0,035 W/mK
- homogene gustoće 100 kh/m</t>
    </r>
    <r>
      <rPr>
        <vertAlign val="superscript"/>
        <sz val="10"/>
        <rFont val="Calibri"/>
        <family val="2"/>
        <scheme val="minor"/>
      </rPr>
      <t>3</t>
    </r>
    <r>
      <rPr>
        <sz val="10"/>
        <rFont val="Calibri"/>
        <family val="2"/>
        <scheme val="minor"/>
      </rPr>
      <t xml:space="preserve">
- tlačne čvrstoće pri 10 % stišljivosti CS(10)30 kPa
- čvrstoće na raslojavanje jednake ili veće od 10 kPa (TR10)
- reakcija na požar A1 (mogućnost upotrebe materijala reakcije na požar najmanje A2) prema HRN EN 13501-1 ili jednakovrijedno
- otpor difuziji vodene pare μ=1 prema HRN EN 12086 ili jednakovrijedno  
- dugotrajna vodoupojnost WL(P) .
Faze izrade ETICS prema ETAG 004 i HRN EN 13500 ili jednakovrijedno:
Podlogu je potrebno premazati sa dubinskim učvršćivačem bez otapala ( razrijeđen 1:3 sa vodom).                                                                                                                                                                             Postavljanje  završnog "U"  profila za podnožje . Pričvršćivanje izvesti nehrđajućim vijcima na razmaku svakih 40 do 60 cm.                                                                              
L i j e p lj e nj e  ploča nanošenjem bijelog morta granulacije 1,2mm za lijepljenje i armiranje,  trakasto po rubovima i točkasto po sredini ploča (min 40%  pokrivenost ploče ljepilom).Po potrebi, ploče se min.3-5 dana nakon lijepljenja dodatno mehanički pričvršćuju certificiranim pričvrsnicama s čeličnom jezgrom (6-8 kom/m2) prema „W“ shemi, odnosno, preporuka je da se to dokaže statičkim izračunom, a kod podloga upitne nosivosti, u starogradnji, provesti ispitivanje nosivosti pričvrsnica i prionjivosti ljepila za podlogu "pull-off" testom.                                                                                                                                   Na kutovima objekta izolacijske ploče se preklapaju na izmjeničan vez, a potom se na te bridove, kao i bridove otvora, postavljaju PVC kutnici sa mrežicom, ili okapni profil na horizontalne bridove (tamo gdje je potrebno).                                                                                 Na kutovima otvora,(prozora,vrata,..) obaviti dijagonalna armiranja trakama armaturne mrežice 160gr/m2 min. dimenzije 20x40cm.  </t>
    </r>
  </si>
  <si>
    <t xml:space="preserve"> A r m i r a nj e: zupčastim gleterom, nanosi  se 5 mm paropropusnog, bijelog morta za lijepljenje i armiranje, na bazi bijelog cementa bez kromata, sa laganim organskim dodatkom za obradivost, granulacije 1,2mm(što omogućava kvalitetno, tzv. jednoslojno armiranje), te niskog modula elastičnosti (E~3500 N/mm2), odnosno, visoke otpornosti na udarac &gt; 10J  U ovaj sloj ljepila, utiskuje se  staklena, alkalno otporna mrežica za armiranje,160gr/m2,  sa preklopima od  min. 10 cm. Ukupna debljina armirajućeg sloja ne smije biti manja od   5 mm, a mrežica mora biti smještena u zadnjoj trećini armirajućeg sloja.     Stavka uključuje postavljanje svih potrebnih elemenata, rubnih profila za pročelje, PVC kutnika (s mrežicom), ojačanja na sve rubove i otvore.                                                                                                                                                                                                               Na spojevima fasade sa stolarijom,ovisno o dimenzijama i poziciji otvora, te debljini izolacije, na čistu i suhu stolariju ugraditi trodimenzionalne priključne profile za kvalitetan i trajan spoj ETICS-a sa stolarijom. Na spojevima fasade sa prozorskim  klupicama, ugraditi Izolacijsku traku za fuge (3-7mm). Na mjestima na kojima tehnički nije moguće izvesti brtvljenje profilima ili trakom za fuge, kao i sve ostale spojeve fasade i ostalih tijela, zabrtviti sa kvalitetnim brtvilom = MS Polimerom.   Stavka uključuje postavljanje svih potrebnih elemenata, rubnih profila za pročelje, PVC kutnika (s mrežicom), ojačanja na sve rubove, otvore, uglove i plastičnih okapnica.          
Koristiti sve komponente jednog proizvođača certificiranog sustava uz prilog atestne dokumentacije za sustav.
U svemu se pridržavati uputa i specifikacija proizvođača  pravila struke i standarda kvalitete.</t>
  </si>
  <si>
    <t xml:space="preserve">Dobava i ugradnja ekstrudiranog polistirena (XPS) za toplinski kontaktni sustav pročelja prema HRN EN 13164 ili jednakovrijedno, debljine d=8 cm za postavu u zoni sokla (materijal za izvedbu povezanog sustava za vanjsku toplinsku izolaciju ETICS ), sljedećih karakteristika: 
- deklarirana toplinske provodljivosti λ=0,033 W/mK
- otpor difuziji vodene pare μ=150 prema HRN EN 12086 ili jednakovrijedno
Faze izrade ETICS prema ETAG 004 i HRN EN 13500 ili jednakovrijedno:
-podlogu je potrebno premazati sa dubinskim paropropusnim učvršćivačem bez otapala (razrijeđen 1:3 sa vodom)                                                                                                                        - ljepljenje  ploča od ekstrudiranog polistirena (XPS) navedenih karakteristika, nanošenjem cementnog morta za ljepljenje i armiranje, trakasto po rubovima i točkasto po sredini ploča (min. 40 %  ploče pokriti ljepilom), 
- ploče se 3-5 dana nakon ljepljenja dodatno mehanički pričvršćuju pričvrsnicama s čeličnom jezgrom prema W shemi, izvršiti probno izvlačenje pričvrsnica (pričvrsnica mora izdržati deklariranu silu na izvlačenje).                                                                                                                                                                                     - na rubnim dijelovima zgrade, kao i na bridove otvora, postavljaju se PVC kutni profili s mrežicom. Na kutevima otvora (prozora, vrata...) izvesti dijagonalna armiranja trakama armaturne mrežice 160 gr/m2 minimalne dimenzije 20x40 cm                                </t>
  </si>
  <si>
    <t>- zupčastim gleterom nanosi se sloj debljine d= min.3 mm cementnog morta za ljepljenje i armiranje na bazi  cementa.  U ovaj sloj morta, utiskuje se  mrežica od staklenih vlakana, otporna na alkalije, površinske težine minimalno 160 gr/m2, sa preklopima od minimalno 10 cm. Ukupna debljina armirajućeg sloja ne smije biti manja od 5 mm, a mrežica mora biti smještena u gornjoj trećini sloja. 
Sistem se izvodi na AB zidovima (zid VZ1s).
Stavka uključuje postavljanje svih potrebnih elemenata, rubnih profila za pročelje, PVC kutnika (s mrežicom), ojačanja na sve rubove, otvore, uglove i plastičnih okapnica (koristiti materijale istog proizvođača tj sustava).
Na spojevima ETICS-a sa stolarijom, ovisno o dimenzijama i poziciji otvora, te debljini izolacije, ugraditi priključne profile za kvalitetan i trajan spoj ETICS-a sa stolarijom. Na spojevima ETICS-a sa prozorskim  klupicama, ugraditi izolacijsku traku za fuge (3-7 mm).                                       
U svemu se pridržavati uputa i specifikacija proizvođača, pravila struke i standarda kvalitete.</t>
  </si>
  <si>
    <t>- zid VZ1s (ekstrudirani polistiren d=8 cm)</t>
  </si>
  <si>
    <r>
      <t>Dobava, doprema i ugradnja toplinske izolacije od ploča tvrde mineralne kamene vune d=14 cm  u padu krovne plohe 2 % u svemu prema planu polaganja i uputstvima proizvođača.
Potrebne karakteristike:
- deklarirana toplinska provodljivost λ=0,039 W/mK prema HRN EN 12667 ili jednakovrijedno
- reakcija na požar A1 prema HRN EN 13501-1 ili jednakovrijedno
- otpor difuziji vodene pare μ =1 prema HRN EN 12086 ili jednakovrijedno
U cijenu je uračunat sav potreban rad i materijal, kao i holker na spoju horizontalne i verikalne površine na nadozidu i oko zidova ventilaciskih kanala. U svemu se pridržavati uputa i specifikacija proizvođača, pravila struke i standarda kvalitete. Obračun po m</t>
    </r>
    <r>
      <rPr>
        <vertAlign val="superscript"/>
        <sz val="10"/>
        <rFont val="Calibri"/>
        <family val="2"/>
        <scheme val="minor"/>
      </rPr>
      <t>2</t>
    </r>
    <r>
      <rPr>
        <sz val="10"/>
        <rFont val="Calibri"/>
        <family val="2"/>
        <scheme val="minor"/>
      </rPr>
      <t xml:space="preserve"> tlocrtne površine krova.</t>
    </r>
  </si>
  <si>
    <r>
      <t xml:space="preserve">POZ 5 </t>
    </r>
    <r>
      <rPr>
        <sz val="10"/>
        <rFont val="Calibri"/>
        <family val="2"/>
        <charset val="238"/>
        <scheme val="minor"/>
      </rPr>
      <t>; 240/130; kom 12</t>
    </r>
  </si>
  <si>
    <r>
      <t>POZ 11</t>
    </r>
    <r>
      <rPr>
        <sz val="10"/>
        <rFont val="Calibri"/>
        <family val="2"/>
        <charset val="238"/>
        <scheme val="minor"/>
      </rPr>
      <t>; 290/230; kom 1</t>
    </r>
  </si>
  <si>
    <r>
      <t>POZ 12</t>
    </r>
    <r>
      <rPr>
        <sz val="10"/>
        <rFont val="Calibri"/>
        <family val="2"/>
        <charset val="238"/>
        <scheme val="minor"/>
      </rPr>
      <t>; 65/90; kom 1</t>
    </r>
  </si>
  <si>
    <r>
      <t xml:space="preserve">POZ 13 </t>
    </r>
    <r>
      <rPr>
        <sz val="10"/>
        <rFont val="Calibri"/>
        <family val="2"/>
        <charset val="238"/>
        <scheme val="minor"/>
      </rPr>
      <t>; 90/200; kom 1</t>
    </r>
  </si>
  <si>
    <r>
      <t xml:space="preserve">POZ 14 </t>
    </r>
    <r>
      <rPr>
        <sz val="10"/>
        <rFont val="Calibri"/>
        <family val="2"/>
        <charset val="238"/>
        <scheme val="minor"/>
      </rPr>
      <t>; 200/130; kom 1</t>
    </r>
  </si>
  <si>
    <r>
      <t xml:space="preserve">POZ 1 </t>
    </r>
    <r>
      <rPr>
        <sz val="10"/>
        <rFont val="Calibri"/>
        <family val="2"/>
        <charset val="238"/>
        <scheme val="minor"/>
      </rPr>
      <t>; 155/145; kom 16</t>
    </r>
  </si>
  <si>
    <r>
      <t xml:space="preserve">POZ 2 </t>
    </r>
    <r>
      <rPr>
        <sz val="10"/>
        <rFont val="Calibri"/>
        <family val="2"/>
        <charset val="238"/>
        <scheme val="minor"/>
      </rPr>
      <t>;  85/90; kom 17</t>
    </r>
  </si>
  <si>
    <r>
      <t xml:space="preserve">POZ 3 </t>
    </r>
    <r>
      <rPr>
        <sz val="10"/>
        <rFont val="Calibri"/>
        <family val="2"/>
        <charset val="238"/>
        <scheme val="minor"/>
      </rPr>
      <t>; 95/245; kom 54</t>
    </r>
  </si>
  <si>
    <r>
      <t xml:space="preserve">POZ 4 </t>
    </r>
    <r>
      <rPr>
        <sz val="10"/>
        <rFont val="Calibri"/>
        <family val="2"/>
        <charset val="238"/>
        <scheme val="minor"/>
      </rPr>
      <t>; 95/245; 60/145; kom 15</t>
    </r>
  </si>
  <si>
    <r>
      <t xml:space="preserve">POZ 11 </t>
    </r>
    <r>
      <rPr>
        <sz val="10"/>
        <rFont val="Calibri"/>
        <family val="2"/>
        <charset val="238"/>
        <scheme val="minor"/>
      </rPr>
      <t>; 290/230; kom 2</t>
    </r>
  </si>
  <si>
    <t>Dobava i ugradba PVC 2D I 3D stolarije u boji po izboru naručitelja, UV stabilne u skladu s Tehničkim propisom za prozore i vrata NN 69/06. Profil min 5Xkomorni ugradbene dubine 70 mm,  sa debljinom stijenke profila (štoka i krila ) ne manje od 2.7mm, sa dodatnom letvom za podvlačenje prozorske klupčice, poštujući postojeći način otvaranja otvora. Sve stavke moraju biti ojačane s metalnom jezgrom debljine min 1.5 mm, odnosno u skladu s statičkim proračunom i uputama proizvodača profila. lzgled profila iznutra obli staklodržač, izvana ravni. Koeficjent prolaza topline U max= 1.4 W/m2K. Zaštita od buke min KLASA ZAŠTITE 2 ili jednakovrijedno. Dostava izvešća o ispitivanjima obavezna. Statika elemenata - otpornost na vjetar i udare kiše u skladu s pravilima struke i vjetrovnim zonama. Ostakljenje termoizolacijsko staklo 4/16/4mm LOW-E, punjen argonom, kvalitetan okov po proizvodaču. Obračun po m2 otvora, uračunata obavezna provjera mjera na licu mjesta.</t>
  </si>
  <si>
    <r>
      <t>POZ 5</t>
    </r>
    <r>
      <rPr>
        <sz val="10"/>
        <color rgb="FFFF0000"/>
        <rFont val="Calibri"/>
        <family val="2"/>
        <scheme val="minor"/>
      </rPr>
      <t xml:space="preserve"> </t>
    </r>
    <r>
      <rPr>
        <sz val="10"/>
        <rFont val="Calibri"/>
        <family val="2"/>
        <charset val="238"/>
        <scheme val="minor"/>
      </rPr>
      <t>; 240/130; kom 12</t>
    </r>
  </si>
  <si>
    <r>
      <t>POZ 13</t>
    </r>
    <r>
      <rPr>
        <sz val="10"/>
        <rFont val="Calibri"/>
        <family val="2"/>
        <charset val="238"/>
        <scheme val="minor"/>
      </rPr>
      <t>; 90/200; kom 1</t>
    </r>
  </si>
  <si>
    <r>
      <t>POZ 14</t>
    </r>
    <r>
      <rPr>
        <sz val="10"/>
        <color rgb="FFFF0000"/>
        <rFont val="Calibri"/>
        <family val="2"/>
        <scheme val="minor"/>
      </rPr>
      <t xml:space="preserve"> </t>
    </r>
    <r>
      <rPr>
        <sz val="10"/>
        <rFont val="Calibri"/>
        <family val="2"/>
        <charset val="238"/>
        <scheme val="minor"/>
      </rPr>
      <t>; 200/130; kom 1</t>
    </r>
  </si>
  <si>
    <r>
      <t>POZ 2</t>
    </r>
    <r>
      <rPr>
        <sz val="10"/>
        <rFont val="Calibri"/>
        <family val="2"/>
        <charset val="238"/>
        <scheme val="minor"/>
      </rPr>
      <t>; 85/90; kom 17</t>
    </r>
  </si>
  <si>
    <r>
      <t>POZ 1</t>
    </r>
    <r>
      <rPr>
        <sz val="10"/>
        <rFont val="Calibri"/>
        <family val="2"/>
        <charset val="238"/>
        <scheme val="minor"/>
      </rPr>
      <t>; 155/145; kom 16</t>
    </r>
  </si>
  <si>
    <r>
      <t>POZ 3</t>
    </r>
    <r>
      <rPr>
        <sz val="10"/>
        <rFont val="Calibri"/>
        <family val="2"/>
        <charset val="238"/>
        <scheme val="minor"/>
      </rPr>
      <t>; 95/245; kom 54</t>
    </r>
  </si>
  <si>
    <r>
      <t>POZ 4</t>
    </r>
    <r>
      <rPr>
        <sz val="10"/>
        <rFont val="Calibri"/>
        <family val="2"/>
        <charset val="238"/>
        <scheme val="minor"/>
      </rPr>
      <t>; 95/245; 60/145; kom 15</t>
    </r>
  </si>
  <si>
    <r>
      <t>POZ 11</t>
    </r>
    <r>
      <rPr>
        <sz val="10"/>
        <rFont val="Calibri"/>
        <family val="2"/>
        <charset val="238"/>
        <scheme val="minor"/>
      </rPr>
      <t>; 290/230; kom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</si>
</sst>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A]General"/>
    <numFmt numFmtId="165" formatCode="[$-41A]#,##0.00"/>
  </numFmts>
  <fonts count="28" x14ac:knownFonts="1">
    <font>
      <sz val="12"/>
      <color indexed="8"/>
      <name val="Arial Narrow"/>
      <family val="2"/>
    </font>
    <font>
      <sz val="8"/>
      <name val="Arial Narrow"/>
      <family val="2"/>
    </font>
    <font>
      <sz val="10"/>
      <name val="Arial"/>
      <family val="2"/>
    </font>
    <font>
      <sz val="12"/>
      <color rgb="FF000000"/>
      <name val="Arial Narrow"/>
      <family val="2"/>
    </font>
    <font>
      <sz val="12"/>
      <name val="Calibri"/>
      <family val="2"/>
      <charset val="238"/>
      <scheme val="minor"/>
    </font>
    <font>
      <sz val="12"/>
      <color indexed="8"/>
      <name val="Calibri"/>
      <family val="2"/>
      <charset val="238"/>
      <scheme val="minor"/>
    </font>
    <font>
      <b/>
      <sz val="12"/>
      <name val="Calibri"/>
      <family val="2"/>
      <charset val="238"/>
      <scheme val="minor"/>
    </font>
    <font>
      <sz val="10"/>
      <name val="Calibri"/>
      <family val="2"/>
      <charset val="238"/>
      <scheme val="minor"/>
    </font>
    <font>
      <sz val="8"/>
      <name val="Calibri"/>
      <family val="2"/>
      <charset val="238"/>
      <scheme val="minor"/>
    </font>
    <font>
      <sz val="10"/>
      <color indexed="8"/>
      <name val="Calibri"/>
      <family val="2"/>
      <charset val="238"/>
      <scheme val="minor"/>
    </font>
    <font>
      <sz val="12"/>
      <color indexed="56"/>
      <name val="Calibri"/>
      <family val="2"/>
      <charset val="238"/>
      <scheme val="minor"/>
    </font>
    <font>
      <sz val="12"/>
      <color indexed="10"/>
      <name val="Calibri"/>
      <family val="2"/>
      <charset val="238"/>
      <scheme val="minor"/>
    </font>
    <font>
      <sz val="12"/>
      <color rgb="FFFF0000"/>
      <name val="Calibri"/>
      <family val="2"/>
      <charset val="238"/>
      <scheme val="minor"/>
    </font>
    <font>
      <vertAlign val="superscript"/>
      <sz val="10"/>
      <name val="Calibri"/>
      <family val="2"/>
      <charset val="238"/>
      <scheme val="minor"/>
    </font>
    <font>
      <b/>
      <sz val="12"/>
      <color theme="0"/>
      <name val="Calibri"/>
      <family val="2"/>
      <charset val="238"/>
      <scheme val="minor"/>
    </font>
    <font>
      <sz val="12"/>
      <color theme="0"/>
      <name val="Calibri"/>
      <family val="2"/>
      <charset val="238"/>
      <scheme val="minor"/>
    </font>
    <font>
      <b/>
      <sz val="14"/>
      <color theme="0"/>
      <name val="Calibri"/>
      <family val="2"/>
      <charset val="238"/>
      <scheme val="minor"/>
    </font>
    <font>
      <b/>
      <sz val="10"/>
      <name val="Calibri"/>
      <family val="2"/>
      <charset val="238"/>
      <scheme val="minor"/>
    </font>
    <font>
      <sz val="10"/>
      <color indexed="10"/>
      <name val="Calibri"/>
      <family val="2"/>
      <charset val="238"/>
      <scheme val="minor"/>
    </font>
    <font>
      <b/>
      <sz val="10"/>
      <name val="Calibri"/>
      <family val="2"/>
      <scheme val="minor"/>
    </font>
    <font>
      <sz val="10"/>
      <name val="Calibri"/>
      <family val="2"/>
      <scheme val="minor"/>
    </font>
    <font>
      <sz val="12"/>
      <color indexed="17"/>
      <name val="Calibri"/>
      <family val="2"/>
      <charset val="238"/>
      <scheme val="minor"/>
    </font>
    <font>
      <sz val="10"/>
      <name val="Arial"/>
      <family val="2"/>
      <charset val="238"/>
    </font>
    <font>
      <vertAlign val="superscript"/>
      <sz val="10"/>
      <name val="Calibri"/>
      <family val="2"/>
      <scheme val="minor"/>
    </font>
    <font>
      <sz val="10"/>
      <color rgb="FFFF0000"/>
      <name val="Calibri"/>
      <family val="2"/>
      <charset val="238"/>
      <scheme val="minor"/>
    </font>
    <font>
      <b/>
      <sz val="12"/>
      <color indexed="8"/>
      <name val="Calibri"/>
      <family val="2"/>
      <charset val="238"/>
      <scheme val="minor"/>
    </font>
    <font>
      <sz val="10"/>
      <name val="Calibri"/>
      <family val="2"/>
      <charset val="238"/>
    </font>
    <font>
      <sz val="10"/>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A0DC"/>
        <bgColor indexed="64"/>
      </patternFill>
    </fill>
    <fill>
      <patternFill patternType="solid">
        <fgColor rgb="FF96BE32"/>
        <bgColor indexed="64"/>
      </patternFill>
    </fill>
    <fill>
      <patternFill patternType="solid">
        <fgColor theme="0" tint="-0.14999847407452621"/>
        <bgColor indexed="64"/>
      </patternFill>
    </fill>
    <fill>
      <patternFill patternType="solid">
        <fgColor rgb="FF00A0DC"/>
        <bgColor rgb="FFBFBFBF"/>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medium">
        <color indexed="64"/>
      </right>
      <top/>
      <bottom/>
      <diagonal/>
    </border>
    <border>
      <left/>
      <right style="thin">
        <color indexed="64"/>
      </right>
      <top/>
      <bottom/>
      <diagonal/>
    </border>
    <border>
      <left style="thin">
        <color indexed="64"/>
      </left>
      <right/>
      <top style="thin">
        <color indexed="64"/>
      </top>
      <bottom/>
      <diagonal/>
    </border>
  </borders>
  <cellStyleXfs count="3">
    <xf numFmtId="0" fontId="0" fillId="0" borderId="0"/>
    <xf numFmtId="164" fontId="3" fillId="0" borderId="0" applyBorder="0" applyProtection="0"/>
    <xf numFmtId="0" fontId="2" fillId="0" borderId="0"/>
  </cellStyleXfs>
  <cellXfs count="251">
    <xf numFmtId="0" fontId="0" fillId="0" borderId="0" xfId="0"/>
    <xf numFmtId="0" fontId="4" fillId="0" borderId="0" xfId="0" applyFont="1"/>
    <xf numFmtId="0" fontId="5" fillId="0" borderId="0" xfId="0" applyFont="1"/>
    <xf numFmtId="0" fontId="5" fillId="0" borderId="0" xfId="0" applyFont="1" applyBorder="1"/>
    <xf numFmtId="0" fontId="9" fillId="0" borderId="0" xfId="0" applyFont="1"/>
    <xf numFmtId="0" fontId="10" fillId="0" borderId="0" xfId="0" applyFont="1"/>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4" fontId="4" fillId="0" borderId="0" xfId="0" applyNumberFormat="1" applyFont="1" applyAlignment="1">
      <alignment vertical="center"/>
    </xf>
    <xf numFmtId="4" fontId="5" fillId="0" borderId="0" xfId="0" applyNumberFormat="1" applyFont="1" applyAlignment="1">
      <alignment vertical="center"/>
    </xf>
    <xf numFmtId="0" fontId="9" fillId="0" borderId="0" xfId="0" applyFont="1" applyAlignment="1">
      <alignment vertical="center"/>
    </xf>
    <xf numFmtId="0" fontId="11" fillId="0" borderId="0" xfId="0" applyFont="1" applyAlignment="1">
      <alignment vertical="center"/>
    </xf>
    <xf numFmtId="4" fontId="8" fillId="5" borderId="1" xfId="0" applyNumberFormat="1" applyFont="1" applyFill="1" applyBorder="1" applyAlignment="1">
      <alignment horizontal="center" vertical="center"/>
    </xf>
    <xf numFmtId="49" fontId="7" fillId="0" borderId="1" xfId="0" applyNumberFormat="1" applyFont="1" applyBorder="1" applyAlignment="1">
      <alignment horizontal="center" vertical="top"/>
    </xf>
    <xf numFmtId="0" fontId="4" fillId="0" borderId="1" xfId="0" applyFont="1" applyBorder="1"/>
    <xf numFmtId="0" fontId="4" fillId="0" borderId="1" xfId="0" applyFont="1" applyBorder="1" applyAlignment="1">
      <alignment vertical="center"/>
    </xf>
    <xf numFmtId="49" fontId="7" fillId="0" borderId="1" xfId="0" applyNumberFormat="1" applyFont="1" applyBorder="1" applyAlignment="1">
      <alignment horizontal="center" vertical="top" wrapText="1"/>
    </xf>
    <xf numFmtId="4" fontId="8" fillId="5" borderId="7" xfId="0" applyNumberFormat="1" applyFont="1" applyFill="1" applyBorder="1" applyAlignment="1">
      <alignment horizontal="center" vertical="center"/>
    </xf>
    <xf numFmtId="49" fontId="7" fillId="0" borderId="1" xfId="1" applyNumberFormat="1" applyFont="1" applyFill="1" applyBorder="1" applyAlignment="1">
      <alignment horizontal="center" vertical="top"/>
    </xf>
    <xf numFmtId="4" fontId="7" fillId="0" borderId="1" xfId="0" applyNumberFormat="1" applyFont="1" applyFill="1" applyBorder="1" applyAlignment="1">
      <alignment horizontal="center"/>
    </xf>
    <xf numFmtId="4" fontId="5" fillId="0" borderId="0" xfId="0" applyNumberFormat="1" applyFont="1" applyAlignment="1">
      <alignment horizontal="center"/>
    </xf>
    <xf numFmtId="0" fontId="7" fillId="0" borderId="1" xfId="0" applyFont="1" applyFill="1" applyBorder="1" applyAlignment="1">
      <alignment horizontal="center" vertical="top"/>
    </xf>
    <xf numFmtId="0" fontId="4" fillId="0" borderId="0" xfId="0" applyFont="1" applyAlignment="1">
      <alignment horizontal="justify" vertical="top"/>
    </xf>
    <xf numFmtId="0" fontId="7" fillId="0" borderId="0" xfId="2" applyFont="1" applyAlignment="1">
      <alignment horizontal="justify" vertical="top"/>
    </xf>
    <xf numFmtId="0" fontId="5" fillId="0" borderId="0" xfId="0" applyFont="1" applyAlignment="1">
      <alignment horizontal="justify" vertical="top"/>
    </xf>
    <xf numFmtId="0" fontId="7" fillId="0" borderId="1" xfId="0" applyFont="1" applyFill="1" applyBorder="1" applyAlignment="1">
      <alignment horizontal="justify" vertical="top" wrapText="1"/>
    </xf>
    <xf numFmtId="0" fontId="7" fillId="0" borderId="0" xfId="0" applyFont="1" applyAlignment="1">
      <alignment horizontal="justify" vertical="top"/>
    </xf>
    <xf numFmtId="4" fontId="7" fillId="0" borderId="0" xfId="0" applyNumberFormat="1" applyFont="1" applyBorder="1" applyAlignment="1">
      <alignment horizontal="center"/>
    </xf>
    <xf numFmtId="0" fontId="5" fillId="2" borderId="15" xfId="0" applyFont="1" applyFill="1" applyBorder="1" applyAlignment="1">
      <alignment horizontal="center"/>
    </xf>
    <xf numFmtId="4" fontId="4" fillId="0" borderId="0" xfId="0" applyNumberFormat="1" applyFont="1" applyAlignment="1">
      <alignment horizontal="center"/>
    </xf>
    <xf numFmtId="4" fontId="5" fillId="2" borderId="17" xfId="0" applyNumberFormat="1" applyFont="1" applyFill="1" applyBorder="1" applyAlignment="1">
      <alignment horizontal="right"/>
    </xf>
    <xf numFmtId="4" fontId="4" fillId="0" borderId="0" xfId="0" applyNumberFormat="1" applyFont="1" applyAlignment="1">
      <alignment horizontal="right"/>
    </xf>
    <xf numFmtId="4" fontId="7" fillId="0" borderId="1" xfId="0" applyNumberFormat="1" applyFont="1" applyFill="1" applyBorder="1" applyAlignment="1">
      <alignment horizontal="right"/>
    </xf>
    <xf numFmtId="4" fontId="7" fillId="0" borderId="0" xfId="0" applyNumberFormat="1" applyFont="1" applyBorder="1" applyAlignment="1">
      <alignment horizontal="right"/>
    </xf>
    <xf numFmtId="4" fontId="7" fillId="0" borderId="1" xfId="1" applyNumberFormat="1" applyFont="1" applyFill="1" applyBorder="1" applyAlignment="1">
      <alignment horizontal="right"/>
    </xf>
    <xf numFmtId="4" fontId="7" fillId="0" borderId="0" xfId="2" applyNumberFormat="1" applyFont="1" applyAlignment="1">
      <alignment horizontal="right"/>
    </xf>
    <xf numFmtId="4" fontId="5" fillId="0" borderId="0" xfId="0" applyNumberFormat="1" applyFont="1" applyAlignment="1">
      <alignment horizontal="right"/>
    </xf>
    <xf numFmtId="4" fontId="5" fillId="2" borderId="15" xfId="0" applyNumberFormat="1" applyFont="1" applyFill="1" applyBorder="1" applyAlignment="1">
      <alignment horizontal="right"/>
    </xf>
    <xf numFmtId="4" fontId="6" fillId="0" borderId="0" xfId="0" applyNumberFormat="1" applyFont="1" applyAlignment="1">
      <alignment horizontal="right"/>
    </xf>
    <xf numFmtId="4" fontId="7" fillId="0" borderId="1" xfId="0" applyNumberFormat="1" applyFont="1" applyFill="1" applyBorder="1" applyAlignment="1">
      <alignment horizontal="center" vertical="center"/>
    </xf>
    <xf numFmtId="4" fontId="7" fillId="0" borderId="0" xfId="2" applyNumberFormat="1" applyFont="1" applyAlignment="1">
      <alignment horizontal="center"/>
    </xf>
    <xf numFmtId="164" fontId="7" fillId="0" borderId="1" xfId="1" applyFont="1" applyFill="1" applyBorder="1" applyAlignment="1">
      <alignment horizontal="justify" vertical="top" wrapText="1"/>
    </xf>
    <xf numFmtId="0" fontId="7" fillId="0" borderId="1" xfId="0" applyFont="1" applyFill="1" applyBorder="1" applyAlignment="1">
      <alignment horizontal="center"/>
    </xf>
    <xf numFmtId="0" fontId="4" fillId="0" borderId="1" xfId="0" applyFont="1" applyFill="1" applyBorder="1" applyAlignment="1">
      <alignment horizontal="justify" vertical="top"/>
    </xf>
    <xf numFmtId="4" fontId="4" fillId="0" borderId="1" xfId="0" applyNumberFormat="1" applyFont="1" applyFill="1" applyBorder="1" applyAlignment="1">
      <alignment horizontal="right"/>
    </xf>
    <xf numFmtId="4" fontId="4" fillId="0" borderId="1" xfId="0" applyNumberFormat="1" applyFont="1" applyFill="1" applyBorder="1" applyAlignment="1">
      <alignment horizontal="center"/>
    </xf>
    <xf numFmtId="0" fontId="7" fillId="0" borderId="1" xfId="0" quotePrefix="1" applyFont="1" applyFill="1" applyBorder="1" applyAlignment="1">
      <alignment horizontal="justify" vertical="center"/>
    </xf>
    <xf numFmtId="4" fontId="7" fillId="0" borderId="1" xfId="0" applyNumberFormat="1" applyFont="1" applyFill="1" applyBorder="1" applyAlignment="1">
      <alignment horizontal="right" vertical="center"/>
    </xf>
    <xf numFmtId="0" fontId="12" fillId="0" borderId="1" xfId="0" applyFont="1" applyFill="1" applyBorder="1" applyAlignment="1">
      <alignment horizontal="justify" vertical="top"/>
    </xf>
    <xf numFmtId="4" fontId="7" fillId="0" borderId="11" xfId="0" applyNumberFormat="1" applyFont="1" applyFill="1" applyBorder="1" applyAlignment="1">
      <alignment horizontal="right"/>
    </xf>
    <xf numFmtId="4" fontId="7" fillId="0" borderId="11" xfId="0" applyNumberFormat="1" applyFont="1" applyFill="1" applyBorder="1" applyAlignment="1">
      <alignment horizontal="center"/>
    </xf>
    <xf numFmtId="49" fontId="7" fillId="0" borderId="11" xfId="0" applyNumberFormat="1" applyFont="1" applyBorder="1" applyAlignment="1">
      <alignment horizontal="center" vertical="top"/>
    </xf>
    <xf numFmtId="0" fontId="5" fillId="0" borderId="0" xfId="0" applyFont="1" applyAlignment="1">
      <alignment horizontal="center" vertical="center" wrapText="1"/>
    </xf>
    <xf numFmtId="4" fontId="5" fillId="2" borderId="33" xfId="0" applyNumberFormat="1" applyFont="1" applyFill="1" applyBorder="1" applyAlignment="1">
      <alignment horizontal="right"/>
    </xf>
    <xf numFmtId="0" fontId="12" fillId="0" borderId="0" xfId="0" applyFont="1" applyAlignment="1">
      <alignment horizontal="center" vertical="center" wrapText="1"/>
    </xf>
    <xf numFmtId="0" fontId="7" fillId="0" borderId="1" xfId="0" applyFont="1" applyFill="1" applyBorder="1" applyAlignment="1">
      <alignment horizontal="justify" vertical="top"/>
    </xf>
    <xf numFmtId="4" fontId="18" fillId="0" borderId="1" xfId="0" applyNumberFormat="1" applyFont="1" applyFill="1" applyBorder="1" applyAlignment="1">
      <alignment horizontal="right"/>
    </xf>
    <xf numFmtId="4" fontId="7" fillId="0" borderId="1" xfId="1" applyNumberFormat="1" applyFont="1" applyFill="1" applyBorder="1" applyAlignment="1">
      <alignment horizontal="right" wrapText="1"/>
    </xf>
    <xf numFmtId="0" fontId="12" fillId="0" borderId="0" xfId="0" applyFont="1" applyAlignment="1">
      <alignment vertical="center"/>
    </xf>
    <xf numFmtId="0" fontId="4" fillId="0" borderId="0" xfId="0" applyFont="1" applyAlignment="1">
      <alignment horizontal="center" vertical="center" wrapText="1"/>
    </xf>
    <xf numFmtId="0" fontId="4" fillId="0" borderId="15" xfId="0" applyFont="1" applyBorder="1"/>
    <xf numFmtId="0" fontId="19" fillId="0" borderId="1" xfId="0" quotePrefix="1" applyFont="1" applyFill="1" applyBorder="1" applyAlignment="1">
      <alignment horizontal="justify" vertical="center"/>
    </xf>
    <xf numFmtId="0" fontId="21" fillId="0" borderId="1" xfId="0" applyFont="1" applyFill="1" applyBorder="1"/>
    <xf numFmtId="0" fontId="7" fillId="0" borderId="1" xfId="0" quotePrefix="1" applyFont="1" applyFill="1" applyBorder="1" applyAlignment="1">
      <alignment horizontal="justify" vertical="top"/>
    </xf>
    <xf numFmtId="0" fontId="21" fillId="0" borderId="0" xfId="0" applyFont="1" applyFill="1"/>
    <xf numFmtId="0" fontId="21" fillId="0" borderId="0" xfId="0" applyFont="1" applyFill="1" applyAlignment="1">
      <alignment horizontal="center" vertical="center" wrapText="1"/>
    </xf>
    <xf numFmtId="0" fontId="7" fillId="0" borderId="15" xfId="0" applyFont="1" applyFill="1" applyBorder="1" applyAlignment="1">
      <alignment horizontal="center" vertical="top"/>
    </xf>
    <xf numFmtId="0" fontId="21" fillId="0" borderId="0" xfId="0" applyFont="1"/>
    <xf numFmtId="0" fontId="5" fillId="0" borderId="0" xfId="0" applyFont="1" applyBorder="1" applyAlignment="1">
      <alignment horizontal="center" vertical="center" wrapText="1"/>
    </xf>
    <xf numFmtId="0" fontId="7" fillId="0" borderId="1" xfId="0" applyFont="1" applyBorder="1" applyAlignment="1">
      <alignment horizontal="center" vertical="top"/>
    </xf>
    <xf numFmtId="0" fontId="12" fillId="0" borderId="0" xfId="0" applyFont="1" applyBorder="1" applyAlignment="1">
      <alignment horizontal="center" vertical="center" wrapText="1"/>
    </xf>
    <xf numFmtId="4" fontId="20" fillId="0" borderId="1" xfId="0" applyNumberFormat="1" applyFont="1" applyFill="1" applyBorder="1" applyAlignment="1">
      <alignment horizontal="right" vertical="top" wrapText="1"/>
    </xf>
    <xf numFmtId="4" fontId="20" fillId="0" borderId="1" xfId="0" applyNumberFormat="1" applyFont="1" applyFill="1" applyBorder="1" applyAlignment="1">
      <alignment horizontal="right"/>
    </xf>
    <xf numFmtId="4" fontId="7" fillId="0" borderId="15" xfId="0" applyNumberFormat="1" applyFont="1" applyFill="1" applyBorder="1" applyAlignment="1">
      <alignment horizontal="right"/>
    </xf>
    <xf numFmtId="4" fontId="5" fillId="0" borderId="3" xfId="0" applyNumberFormat="1" applyFont="1" applyBorder="1" applyAlignment="1">
      <alignment horizontal="center"/>
    </xf>
    <xf numFmtId="0" fontId="4" fillId="0" borderId="1" xfId="0" applyFont="1" applyFill="1" applyBorder="1"/>
    <xf numFmtId="0" fontId="9" fillId="0" borderId="0" xfId="0" applyFont="1" applyAlignment="1">
      <alignment horizontal="center" vertical="center" wrapText="1"/>
    </xf>
    <xf numFmtId="0" fontId="9" fillId="0" borderId="16" xfId="0" applyFont="1" applyBorder="1" applyAlignment="1">
      <alignment vertical="center"/>
    </xf>
    <xf numFmtId="4" fontId="5" fillId="2" borderId="17" xfId="0" applyNumberFormat="1" applyFont="1" applyFill="1" applyBorder="1" applyAlignment="1">
      <alignment horizontal="left" indent="1"/>
    </xf>
    <xf numFmtId="0" fontId="5" fillId="2" borderId="15" xfId="0" applyFont="1" applyFill="1" applyBorder="1" applyAlignment="1">
      <alignment horizontal="left" indent="1"/>
    </xf>
    <xf numFmtId="4" fontId="5" fillId="2" borderId="15" xfId="0" applyNumberFormat="1" applyFont="1" applyFill="1" applyBorder="1" applyAlignment="1">
      <alignment horizontal="left" indent="1"/>
    </xf>
    <xf numFmtId="0" fontId="7" fillId="0" borderId="1" xfId="0" applyFont="1" applyFill="1" applyBorder="1" applyAlignment="1" applyProtection="1">
      <alignment horizontal="justify" vertical="top" wrapText="1"/>
      <protection hidden="1"/>
    </xf>
    <xf numFmtId="4" fontId="7" fillId="0" borderId="1" xfId="0" applyNumberFormat="1" applyFont="1" applyFill="1" applyBorder="1" applyAlignment="1" applyProtection="1">
      <alignment horizontal="right" wrapText="1"/>
      <protection hidden="1"/>
    </xf>
    <xf numFmtId="0" fontId="7" fillId="0" borderId="1" xfId="0" applyFont="1" applyFill="1" applyBorder="1" applyAlignment="1" applyProtection="1">
      <alignment vertical="top" wrapText="1"/>
      <protection hidden="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164" fontId="7" fillId="0" borderId="1" xfId="1" applyFont="1" applyFill="1" applyBorder="1" applyAlignment="1">
      <alignment vertical="top" wrapText="1"/>
    </xf>
    <xf numFmtId="4" fontId="7" fillId="0" borderId="0" xfId="0" applyNumberFormat="1" applyFont="1" applyBorder="1" applyAlignment="1">
      <alignment vertical="center"/>
    </xf>
    <xf numFmtId="0" fontId="4" fillId="0" borderId="0" xfId="0" applyFont="1" applyAlignment="1">
      <alignment horizontal="justify" vertical="center"/>
    </xf>
    <xf numFmtId="164" fontId="7" fillId="0" borderId="0" xfId="1" applyFont="1" applyFill="1" applyBorder="1" applyAlignment="1">
      <alignment vertical="center"/>
    </xf>
    <xf numFmtId="0" fontId="9" fillId="0" borderId="0" xfId="0" applyFont="1" applyAlignment="1">
      <alignment horizontal="justify" vertical="top"/>
    </xf>
    <xf numFmtId="4" fontId="7" fillId="0" borderId="0" xfId="1" applyNumberFormat="1" applyFont="1" applyFill="1" applyAlignment="1">
      <alignment horizontal="right"/>
    </xf>
    <xf numFmtId="4" fontId="7" fillId="0" borderId="0" xfId="1" applyNumberFormat="1" applyFont="1" applyFill="1" applyAlignment="1">
      <alignment vertical="center"/>
    </xf>
    <xf numFmtId="4" fontId="17" fillId="0" borderId="0" xfId="1" applyNumberFormat="1" applyFont="1" applyFill="1" applyBorder="1" applyAlignment="1">
      <alignment horizontal="right"/>
    </xf>
    <xf numFmtId="0" fontId="7" fillId="0" borderId="0" xfId="0" applyFont="1" applyFill="1" applyBorder="1" applyAlignment="1">
      <alignment vertical="center"/>
    </xf>
    <xf numFmtId="4" fontId="7" fillId="0" borderId="0" xfId="0" applyNumberFormat="1" applyFont="1" applyAlignment="1">
      <alignment horizontal="right"/>
    </xf>
    <xf numFmtId="0" fontId="7" fillId="0" borderId="0" xfId="0" applyFont="1" applyAlignment="1">
      <alignment vertical="center"/>
    </xf>
    <xf numFmtId="4" fontId="7" fillId="0" borderId="15" xfId="1" applyNumberFormat="1" applyFont="1" applyFill="1" applyBorder="1" applyAlignment="1">
      <alignment horizontal="right"/>
    </xf>
    <xf numFmtId="0" fontId="7" fillId="0" borderId="1" xfId="2" applyFont="1" applyFill="1" applyBorder="1" applyAlignment="1" applyProtection="1">
      <alignment horizontal="left" vertical="top" wrapText="1"/>
      <protection hidden="1"/>
    </xf>
    <xf numFmtId="0" fontId="7" fillId="0" borderId="1" xfId="2" applyFont="1" applyFill="1" applyBorder="1" applyAlignment="1" applyProtection="1">
      <alignment horizontal="justify" vertical="top" wrapText="1"/>
      <protection hidden="1"/>
    </xf>
    <xf numFmtId="49" fontId="7" fillId="0" borderId="1" xfId="0" applyNumberFormat="1" applyFont="1" applyBorder="1" applyAlignment="1">
      <alignment horizontal="center" vertical="center"/>
    </xf>
    <xf numFmtId="0" fontId="7" fillId="0" borderId="1" xfId="2" applyFont="1" applyFill="1" applyBorder="1" applyAlignment="1" applyProtection="1">
      <alignment vertical="top" wrapText="1"/>
      <protection hidden="1"/>
    </xf>
    <xf numFmtId="0" fontId="20" fillId="0" borderId="1" xfId="0" applyFont="1" applyBorder="1" applyAlignment="1">
      <alignment vertical="top" wrapText="1"/>
    </xf>
    <xf numFmtId="0" fontId="7" fillId="0" borderId="1" xfId="0" quotePrefix="1" applyFont="1" applyFill="1" applyBorder="1" applyAlignment="1">
      <alignment horizontal="left" vertical="top" wrapText="1"/>
    </xf>
    <xf numFmtId="164" fontId="7" fillId="0" borderId="11" xfId="1" applyFont="1" applyFill="1" applyBorder="1" applyAlignment="1">
      <alignment horizontal="justify" vertical="top" wrapText="1"/>
    </xf>
    <xf numFmtId="4" fontId="7" fillId="0" borderId="0" xfId="1" applyNumberFormat="1" applyFont="1" applyFill="1" applyAlignment="1">
      <alignment horizontal="center"/>
    </xf>
    <xf numFmtId="4" fontId="20" fillId="0" borderId="1" xfId="0" applyNumberFormat="1" applyFont="1" applyBorder="1" applyAlignment="1">
      <alignment horizontal="right" vertical="top" wrapText="1"/>
    </xf>
    <xf numFmtId="49" fontId="7" fillId="0" borderId="15" xfId="0" applyNumberFormat="1" applyFont="1" applyBorder="1" applyAlignment="1">
      <alignment horizontal="center" vertical="top"/>
    </xf>
    <xf numFmtId="0" fontId="7" fillId="0" borderId="1" xfId="2" applyFont="1" applyFill="1" applyBorder="1" applyAlignment="1" applyProtection="1">
      <alignment horizontal="right" wrapText="1"/>
      <protection hidden="1"/>
    </xf>
    <xf numFmtId="0" fontId="2" fillId="0" borderId="1" xfId="0" applyFont="1" applyBorder="1" applyAlignment="1">
      <alignment vertical="top" wrapText="1"/>
    </xf>
    <xf numFmtId="0" fontId="22" fillId="0" borderId="1" xfId="0" applyFont="1" applyBorder="1" applyAlignment="1">
      <alignment vertical="top" wrapText="1"/>
    </xf>
    <xf numFmtId="0" fontId="7" fillId="0" borderId="15" xfId="0" applyFont="1" applyFill="1" applyBorder="1" applyAlignment="1">
      <alignment horizontal="justify" vertical="top"/>
    </xf>
    <xf numFmtId="4" fontId="7" fillId="0" borderId="15" xfId="0" applyNumberFormat="1" applyFont="1" applyFill="1" applyBorder="1" applyAlignment="1">
      <alignment horizontal="center"/>
    </xf>
    <xf numFmtId="164" fontId="7" fillId="0" borderId="11" xfId="1" applyFont="1" applyFill="1" applyBorder="1" applyAlignment="1">
      <alignment horizontal="right" wrapText="1"/>
    </xf>
    <xf numFmtId="164" fontId="7" fillId="0" borderId="11" xfId="1" applyFont="1" applyFill="1" applyBorder="1" applyAlignment="1">
      <alignment horizontal="center" wrapText="1"/>
    </xf>
    <xf numFmtId="4" fontId="7" fillId="0" borderId="11" xfId="1" applyNumberFormat="1" applyFont="1" applyFill="1" applyBorder="1" applyAlignment="1">
      <alignment horizontal="right" wrapText="1"/>
    </xf>
    <xf numFmtId="0" fontId="7" fillId="0" borderId="15" xfId="0" applyFont="1" applyFill="1" applyBorder="1" applyAlignment="1">
      <alignment horizontal="justify" vertical="top" wrapText="1"/>
    </xf>
    <xf numFmtId="0" fontId="7" fillId="0" borderId="11" xfId="2" applyFont="1" applyFill="1" applyBorder="1" applyAlignment="1" applyProtection="1">
      <alignment vertical="top" wrapText="1"/>
      <protection hidden="1"/>
    </xf>
    <xf numFmtId="0" fontId="7" fillId="0" borderId="11" xfId="2" applyFont="1" applyFill="1" applyBorder="1" applyAlignment="1" applyProtection="1">
      <alignment horizontal="right" wrapText="1"/>
      <protection hidden="1"/>
    </xf>
    <xf numFmtId="49" fontId="7" fillId="0" borderId="1" xfId="0" applyNumberFormat="1" applyFont="1" applyBorder="1" applyAlignment="1">
      <alignment horizontal="center" vertical="top"/>
    </xf>
    <xf numFmtId="164" fontId="7" fillId="0" borderId="1" xfId="1" applyFont="1" applyFill="1" applyBorder="1" applyAlignment="1">
      <alignment horizontal="left" vertical="top" wrapText="1"/>
    </xf>
    <xf numFmtId="164" fontId="7" fillId="0" borderId="1" xfId="1" applyFont="1" applyFill="1" applyBorder="1" applyAlignment="1">
      <alignment horizontal="left" wrapText="1"/>
    </xf>
    <xf numFmtId="164" fontId="7" fillId="0" borderId="0" xfId="1" applyFont="1" applyFill="1" applyBorder="1" applyAlignment="1">
      <alignment horizontal="left" vertical="center"/>
    </xf>
    <xf numFmtId="49" fontId="7" fillId="0" borderId="1" xfId="0" applyNumberFormat="1" applyFont="1" applyBorder="1" applyAlignment="1">
      <alignment horizontal="center" vertical="top"/>
    </xf>
    <xf numFmtId="0" fontId="4" fillId="0" borderId="1" xfId="0" applyFont="1" applyFill="1" applyBorder="1" applyAlignment="1">
      <alignment horizontal="justify"/>
    </xf>
    <xf numFmtId="0" fontId="11" fillId="0" borderId="0" xfId="0" applyFont="1"/>
    <xf numFmtId="0" fontId="4" fillId="0" borderId="0" xfId="0" applyFont="1" applyAlignment="1">
      <alignment horizontal="justify"/>
    </xf>
    <xf numFmtId="4" fontId="24" fillId="0" borderId="1" xfId="0" applyNumberFormat="1" applyFont="1" applyFill="1" applyBorder="1" applyAlignment="1">
      <alignment horizontal="center"/>
    </xf>
    <xf numFmtId="0" fontId="12" fillId="0" borderId="0" xfId="0" applyFont="1"/>
    <xf numFmtId="0" fontId="7" fillId="0" borderId="1" xfId="0" applyFont="1" applyBorder="1" applyAlignment="1">
      <alignment horizontal="justify"/>
    </xf>
    <xf numFmtId="4" fontId="7" fillId="0" borderId="1" xfId="0" applyNumberFormat="1" applyFont="1" applyBorder="1" applyAlignment="1">
      <alignment horizontal="right"/>
    </xf>
    <xf numFmtId="4" fontId="7" fillId="0" borderId="1" xfId="0" applyNumberFormat="1" applyFont="1" applyBorder="1" applyAlignment="1">
      <alignment horizontal="center"/>
    </xf>
    <xf numFmtId="4" fontId="18" fillId="0" borderId="1" xfId="0" applyNumberFormat="1" applyFont="1" applyBorder="1" applyAlignment="1">
      <alignment horizontal="right"/>
    </xf>
    <xf numFmtId="0" fontId="7" fillId="0" borderId="1" xfId="0" applyFont="1" applyFill="1" applyBorder="1" applyAlignment="1">
      <alignment horizontal="justify"/>
    </xf>
    <xf numFmtId="49" fontId="7" fillId="0" borderId="1" xfId="0" applyNumberFormat="1" applyFont="1" applyFill="1" applyBorder="1" applyAlignment="1">
      <alignment horizontal="center" vertical="top"/>
    </xf>
    <xf numFmtId="0" fontId="4" fillId="0" borderId="0" xfId="0" applyFont="1" applyFill="1"/>
    <xf numFmtId="0" fontId="25" fillId="0" borderId="0" xfId="0" applyFont="1" applyAlignment="1">
      <alignment vertical="center"/>
    </xf>
    <xf numFmtId="0" fontId="4" fillId="0" borderId="12" xfId="0" applyFont="1" applyBorder="1" applyAlignment="1">
      <alignment horizontal="left" vertical="center" indent="1"/>
    </xf>
    <xf numFmtId="0" fontId="4" fillId="0" borderId="7" xfId="0" applyFont="1" applyBorder="1" applyAlignment="1">
      <alignment horizontal="justify" vertical="center"/>
    </xf>
    <xf numFmtId="0" fontId="9" fillId="0" borderId="0" xfId="0" applyFont="1" applyAlignment="1">
      <alignment horizontal="justify" vertical="center"/>
    </xf>
    <xf numFmtId="0" fontId="5" fillId="0" borderId="0" xfId="0" applyFont="1" applyAlignment="1">
      <alignment horizontal="justify"/>
    </xf>
    <xf numFmtId="49" fontId="7" fillId="0" borderId="1" xfId="0" applyNumberFormat="1" applyFont="1" applyBorder="1" applyAlignment="1">
      <alignment horizontal="center" vertical="top"/>
    </xf>
    <xf numFmtId="0" fontId="17" fillId="0" borderId="1" xfId="0" applyFont="1" applyFill="1" applyBorder="1" applyAlignment="1" applyProtection="1">
      <alignment horizontal="justify" vertical="top" wrapText="1"/>
      <protection hidden="1"/>
    </xf>
    <xf numFmtId="4" fontId="7" fillId="0" borderId="37" xfId="0" applyNumberFormat="1" applyFont="1" applyFill="1" applyBorder="1" applyAlignment="1">
      <alignment horizontal="right" vertical="center"/>
    </xf>
    <xf numFmtId="0" fontId="7" fillId="0" borderId="32" xfId="0" applyFont="1" applyFill="1" applyBorder="1" applyAlignment="1">
      <alignment horizontal="center" vertical="center"/>
    </xf>
    <xf numFmtId="4" fontId="7" fillId="0" borderId="17" xfId="0" applyNumberFormat="1" applyFont="1" applyFill="1" applyBorder="1" applyAlignment="1">
      <alignment horizontal="right" vertical="center"/>
    </xf>
    <xf numFmtId="49" fontId="7" fillId="0" borderId="1" xfId="0" applyNumberFormat="1" applyFont="1" applyBorder="1" applyAlignment="1">
      <alignment horizontal="center" vertical="top"/>
    </xf>
    <xf numFmtId="49" fontId="7" fillId="0" borderId="1" xfId="0" applyNumberFormat="1" applyFont="1" applyBorder="1" applyAlignment="1">
      <alignment horizontal="center" vertical="top"/>
    </xf>
    <xf numFmtId="164" fontId="26" fillId="0" borderId="1" xfId="1" applyFont="1" applyFill="1" applyBorder="1" applyAlignment="1">
      <alignment horizontal="justify" vertical="top" wrapText="1"/>
    </xf>
    <xf numFmtId="0" fontId="4" fillId="0" borderId="15" xfId="0" applyFont="1" applyFill="1" applyBorder="1"/>
    <xf numFmtId="0" fontId="20" fillId="0" borderId="1" xfId="2" applyFont="1" applyFill="1" applyBorder="1" applyAlignment="1" applyProtection="1">
      <alignment horizontal="left" vertical="top" wrapText="1"/>
      <protection hidden="1"/>
    </xf>
    <xf numFmtId="0" fontId="24" fillId="0" borderId="0" xfId="0" applyFont="1" applyAlignment="1">
      <alignment vertical="center"/>
    </xf>
    <xf numFmtId="0" fontId="24" fillId="0" borderId="0" xfId="0" applyFont="1" applyFill="1" applyBorder="1" applyAlignment="1">
      <alignment vertical="center"/>
    </xf>
    <xf numFmtId="0" fontId="24" fillId="0" borderId="0" xfId="0" applyFont="1" applyFill="1" applyBorder="1" applyAlignment="1">
      <alignment horizontal="left" vertical="center"/>
    </xf>
    <xf numFmtId="0" fontId="24" fillId="0" borderId="0" xfId="0" applyFont="1" applyAlignment="1">
      <alignment horizontal="justify" vertical="center"/>
    </xf>
    <xf numFmtId="4" fontId="24" fillId="0" borderId="0" xfId="0" applyNumberFormat="1" applyFont="1" applyAlignment="1">
      <alignment horizontal="right"/>
    </xf>
    <xf numFmtId="0" fontId="24" fillId="0" borderId="0" xfId="0" applyFont="1" applyAlignment="1">
      <alignment horizontal="center"/>
    </xf>
    <xf numFmtId="164" fontId="20" fillId="0" borderId="1" xfId="1" applyFont="1" applyFill="1" applyBorder="1" applyAlignment="1">
      <alignment horizontal="justify" vertical="top" wrapText="1"/>
    </xf>
    <xf numFmtId="0" fontId="20" fillId="0" borderId="1" xfId="2" applyFont="1" applyFill="1" applyBorder="1" applyAlignment="1" applyProtection="1">
      <alignment horizontal="justify" vertical="top" wrapText="1"/>
      <protection hidden="1"/>
    </xf>
    <xf numFmtId="0" fontId="20" fillId="0" borderId="1" xfId="2" quotePrefix="1" applyFont="1" applyFill="1" applyBorder="1" applyAlignment="1" applyProtection="1">
      <alignment horizontal="left" vertical="top" wrapText="1"/>
      <protection hidden="1"/>
    </xf>
    <xf numFmtId="0" fontId="20" fillId="0" borderId="1" xfId="0" quotePrefix="1" applyFont="1" applyFill="1" applyBorder="1" applyAlignment="1">
      <alignment horizontal="justify" vertical="center"/>
    </xf>
    <xf numFmtId="164" fontId="20" fillId="0" borderId="1" xfId="1" applyFont="1" applyFill="1" applyBorder="1" applyAlignment="1">
      <alignment horizontal="left" vertical="top" wrapText="1"/>
    </xf>
    <xf numFmtId="164" fontId="7" fillId="0" borderId="0" xfId="1" applyFont="1" applyFill="1" applyBorder="1" applyAlignment="1">
      <alignment horizontal="left" vertical="center"/>
    </xf>
    <xf numFmtId="0" fontId="7" fillId="0" borderId="0" xfId="0" applyFont="1" applyFill="1" applyBorder="1" applyAlignment="1">
      <alignment horizontal="left" vertical="center"/>
    </xf>
    <xf numFmtId="0" fontId="7" fillId="0" borderId="36" xfId="0" applyFont="1" applyFill="1" applyBorder="1" applyAlignment="1">
      <alignment horizontal="left" vertical="center"/>
    </xf>
    <xf numFmtId="4" fontId="4" fillId="0" borderId="1" xfId="0" applyNumberFormat="1" applyFont="1" applyFill="1" applyBorder="1" applyAlignment="1">
      <alignment horizontal="right" vertical="center" indent="1"/>
    </xf>
    <xf numFmtId="0" fontId="24" fillId="0" borderId="0" xfId="0" applyFont="1" applyAlignment="1">
      <alignment horizontal="left" vertical="center" wrapText="1"/>
    </xf>
    <xf numFmtId="4" fontId="7" fillId="0" borderId="32" xfId="0" applyNumberFormat="1" applyFont="1" applyBorder="1" applyAlignment="1">
      <alignment horizontal="center"/>
    </xf>
    <xf numFmtId="0" fontId="14" fillId="4" borderId="2" xfId="0" applyFont="1" applyFill="1" applyBorder="1" applyAlignment="1">
      <alignment horizontal="left" vertical="center" indent="1"/>
    </xf>
    <xf numFmtId="0" fontId="14" fillId="4" borderId="3" xfId="0" applyFont="1" applyFill="1" applyBorder="1" applyAlignment="1">
      <alignment horizontal="left" vertical="center" indent="1"/>
    </xf>
    <xf numFmtId="0" fontId="14" fillId="4" borderId="4" xfId="0" applyFont="1" applyFill="1" applyBorder="1" applyAlignment="1">
      <alignment horizontal="left" vertical="center" indent="1"/>
    </xf>
    <xf numFmtId="49" fontId="7" fillId="0" borderId="11" xfId="0" applyNumberFormat="1" applyFont="1" applyBorder="1" applyAlignment="1">
      <alignment horizontal="center" vertical="top"/>
    </xf>
    <xf numFmtId="49" fontId="7" fillId="0" borderId="1" xfId="0" applyNumberFormat="1" applyFont="1" applyBorder="1" applyAlignment="1">
      <alignment horizontal="center" vertical="top"/>
    </xf>
    <xf numFmtId="4" fontId="14" fillId="4" borderId="2" xfId="0" applyNumberFormat="1" applyFont="1" applyFill="1" applyBorder="1" applyAlignment="1">
      <alignment horizontal="right" vertical="center" indent="1"/>
    </xf>
    <xf numFmtId="4" fontId="14" fillId="4" borderId="3" xfId="0" applyNumberFormat="1" applyFont="1" applyFill="1" applyBorder="1" applyAlignment="1">
      <alignment horizontal="right" vertical="center" indent="1"/>
    </xf>
    <xf numFmtId="4" fontId="14" fillId="4" borderId="4" xfId="0" applyNumberFormat="1" applyFont="1" applyFill="1" applyBorder="1" applyAlignment="1">
      <alignment horizontal="right" vertical="center" indent="1"/>
    </xf>
    <xf numFmtId="0" fontId="14" fillId="3" borderId="13" xfId="0" applyFont="1" applyFill="1" applyBorder="1" applyAlignment="1">
      <alignment horizontal="left" vertical="center" indent="1"/>
    </xf>
    <xf numFmtId="0" fontId="14" fillId="3" borderId="14" xfId="0" applyFont="1" applyFill="1" applyBorder="1" applyAlignment="1">
      <alignment horizontal="left" vertical="center" indent="1"/>
    </xf>
    <xf numFmtId="0" fontId="14" fillId="3" borderId="30" xfId="0" applyFont="1" applyFill="1" applyBorder="1" applyAlignment="1">
      <alignment horizontal="left" vertical="center" indent="1"/>
    </xf>
    <xf numFmtId="0" fontId="14" fillId="3" borderId="31" xfId="0" applyFont="1" applyFill="1" applyBorder="1" applyAlignment="1">
      <alignment horizontal="left" vertical="center" indent="1"/>
    </xf>
    <xf numFmtId="0" fontId="7" fillId="0" borderId="11" xfId="0" applyFont="1" applyFill="1" applyBorder="1" applyAlignment="1">
      <alignment horizontal="right"/>
    </xf>
    <xf numFmtId="4" fontId="14" fillId="4" borderId="2" xfId="0" applyNumberFormat="1" applyFont="1" applyFill="1" applyBorder="1" applyAlignment="1">
      <alignment horizontal="right" vertical="center"/>
    </xf>
    <xf numFmtId="4" fontId="14" fillId="4" borderId="3" xfId="0" applyNumberFormat="1" applyFont="1" applyFill="1" applyBorder="1" applyAlignment="1">
      <alignment horizontal="right" vertical="center"/>
    </xf>
    <xf numFmtId="4" fontId="14" fillId="4" borderId="4" xfId="0" applyNumberFormat="1" applyFont="1" applyFill="1" applyBorder="1" applyAlignment="1">
      <alignment horizontal="right" vertical="center"/>
    </xf>
    <xf numFmtId="0" fontId="7" fillId="0" borderId="15" xfId="0" applyFont="1" applyFill="1" applyBorder="1" applyAlignment="1">
      <alignment horizontal="right"/>
    </xf>
    <xf numFmtId="0" fontId="4" fillId="0" borderId="18" xfId="0" applyFont="1" applyFill="1" applyBorder="1" applyAlignment="1">
      <alignment horizontal="left" vertical="center" indent="1"/>
    </xf>
    <xf numFmtId="0" fontId="4" fillId="0" borderId="28" xfId="0" applyFont="1" applyFill="1" applyBorder="1" applyAlignment="1">
      <alignment horizontal="left" vertical="center" indent="1"/>
    </xf>
    <xf numFmtId="4" fontId="4" fillId="0" borderId="18" xfId="0" applyNumberFormat="1" applyFont="1" applyFill="1" applyBorder="1" applyAlignment="1">
      <alignment horizontal="right" vertical="center" wrapText="1" indent="1"/>
    </xf>
    <xf numFmtId="4" fontId="4" fillId="0" borderId="19" xfId="0" applyNumberFormat="1" applyFont="1" applyFill="1" applyBorder="1" applyAlignment="1">
      <alignment horizontal="right" vertical="center" wrapText="1" indent="1"/>
    </xf>
    <xf numFmtId="4" fontId="4" fillId="0" borderId="28" xfId="0" applyNumberFormat="1" applyFont="1" applyFill="1" applyBorder="1" applyAlignment="1">
      <alignment horizontal="right" vertical="center" wrapText="1" indent="1"/>
    </xf>
    <xf numFmtId="0" fontId="4" fillId="0" borderId="12" xfId="0" applyFont="1" applyFill="1" applyBorder="1" applyAlignment="1">
      <alignment horizontal="left" vertical="center" indent="1"/>
    </xf>
    <xf numFmtId="0" fontId="4" fillId="0" borderId="7" xfId="0" applyFont="1" applyFill="1" applyBorder="1" applyAlignment="1">
      <alignment horizontal="left" vertical="center" indent="1"/>
    </xf>
    <xf numFmtId="4" fontId="4" fillId="0" borderId="5" xfId="0" applyNumberFormat="1" applyFont="1" applyFill="1" applyBorder="1" applyAlignment="1">
      <alignment horizontal="right" vertical="center" indent="1"/>
    </xf>
    <xf numFmtId="4" fontId="4" fillId="0" borderId="6" xfId="0" applyNumberFormat="1" applyFont="1" applyFill="1" applyBorder="1" applyAlignment="1">
      <alignment horizontal="right" vertical="center" indent="1"/>
    </xf>
    <xf numFmtId="4" fontId="4" fillId="0" borderId="7" xfId="0" applyNumberFormat="1" applyFont="1" applyFill="1" applyBorder="1" applyAlignment="1">
      <alignment horizontal="right" vertical="center" indent="1"/>
    </xf>
    <xf numFmtId="4" fontId="4" fillId="0" borderId="22" xfId="0" applyNumberFormat="1" applyFont="1" applyFill="1" applyBorder="1" applyAlignment="1">
      <alignment horizontal="right" vertical="center" indent="1"/>
    </xf>
    <xf numFmtId="4" fontId="4" fillId="0" borderId="23" xfId="0" applyNumberFormat="1" applyFont="1" applyFill="1" applyBorder="1" applyAlignment="1">
      <alignment horizontal="right" vertical="center" indent="1"/>
    </xf>
    <xf numFmtId="4" fontId="4" fillId="0" borderId="26" xfId="0" applyNumberFormat="1" applyFont="1" applyFill="1" applyBorder="1" applyAlignment="1">
      <alignment horizontal="right" vertical="center" indent="1"/>
    </xf>
    <xf numFmtId="0" fontId="14" fillId="4" borderId="2" xfId="0" applyFont="1" applyFill="1" applyBorder="1" applyAlignment="1">
      <alignment horizontal="right" vertical="center" indent="1"/>
    </xf>
    <xf numFmtId="0" fontId="14" fillId="4" borderId="4" xfId="0" applyFont="1" applyFill="1" applyBorder="1" applyAlignment="1">
      <alignment horizontal="right" vertical="center" indent="1"/>
    </xf>
    <xf numFmtId="4" fontId="4" fillId="0" borderId="5" xfId="0" applyNumberFormat="1" applyFont="1" applyBorder="1" applyAlignment="1">
      <alignment horizontal="right" vertical="center" indent="1"/>
    </xf>
    <xf numFmtId="4" fontId="4" fillId="0" borderId="6" xfId="0" applyNumberFormat="1" applyFont="1" applyBorder="1" applyAlignment="1">
      <alignment horizontal="right" vertical="center" indent="1"/>
    </xf>
    <xf numFmtId="4" fontId="4" fillId="0" borderId="21" xfId="0" applyNumberFormat="1" applyFont="1" applyBorder="1" applyAlignment="1">
      <alignment horizontal="right" vertical="center" indent="1"/>
    </xf>
    <xf numFmtId="4" fontId="12" fillId="0" borderId="1" xfId="0" applyNumberFormat="1" applyFont="1" applyFill="1" applyBorder="1" applyAlignment="1">
      <alignment horizontal="right" vertical="center" indent="1"/>
    </xf>
    <xf numFmtId="0" fontId="24" fillId="0" borderId="0" xfId="0" applyFont="1" applyAlignment="1">
      <alignment horizontal="left" vertical="top" wrapText="1"/>
    </xf>
    <xf numFmtId="0" fontId="24" fillId="0" borderId="0" xfId="0" applyFont="1" applyAlignment="1">
      <alignment horizontal="left" vertical="top"/>
    </xf>
    <xf numFmtId="0" fontId="4" fillId="0" borderId="12" xfId="0" applyFont="1" applyBorder="1" applyAlignment="1">
      <alignment horizontal="left" vertical="center" indent="1"/>
    </xf>
    <xf numFmtId="0" fontId="4" fillId="0" borderId="7" xfId="0" applyFont="1" applyBorder="1" applyAlignment="1">
      <alignment horizontal="left" vertical="center" indent="1"/>
    </xf>
    <xf numFmtId="0" fontId="14" fillId="4" borderId="3" xfId="0" applyFont="1" applyFill="1" applyBorder="1" applyAlignment="1">
      <alignment horizontal="left" vertical="center"/>
    </xf>
    <xf numFmtId="0" fontId="4" fillId="0" borderId="27" xfId="0" applyFont="1" applyBorder="1" applyAlignment="1">
      <alignment horizontal="left" vertical="center" indent="1"/>
    </xf>
    <xf numFmtId="0" fontId="4" fillId="0" borderId="28" xfId="0" applyFont="1" applyBorder="1" applyAlignment="1">
      <alignment horizontal="left" vertical="center"/>
    </xf>
    <xf numFmtId="4" fontId="4" fillId="0" borderId="18" xfId="0" applyNumberFormat="1" applyFont="1" applyBorder="1" applyAlignment="1">
      <alignment horizontal="right" vertical="center" indent="1"/>
    </xf>
    <xf numFmtId="4" fontId="4" fillId="0" borderId="19" xfId="0" applyNumberFormat="1" applyFont="1" applyBorder="1" applyAlignment="1">
      <alignment horizontal="right" vertical="center" indent="1"/>
    </xf>
    <xf numFmtId="4" fontId="4" fillId="0" borderId="20" xfId="0" applyNumberFormat="1" applyFont="1" applyBorder="1" applyAlignment="1">
      <alignment horizontal="right" vertical="center" indent="1"/>
    </xf>
    <xf numFmtId="0" fontId="14" fillId="3" borderId="16" xfId="0" applyFont="1" applyFill="1" applyBorder="1" applyAlignment="1">
      <alignment horizontal="left" vertical="center" indent="1"/>
    </xf>
    <xf numFmtId="0" fontId="14" fillId="3" borderId="35" xfId="0" applyFont="1" applyFill="1" applyBorder="1" applyAlignment="1">
      <alignment horizontal="left" vertical="center" indent="1"/>
    </xf>
    <xf numFmtId="0" fontId="7" fillId="0" borderId="0" xfId="0" applyFont="1" applyAlignment="1">
      <alignment horizontal="left" vertical="center" wrapText="1"/>
    </xf>
    <xf numFmtId="0" fontId="7" fillId="0" borderId="0" xfId="0" applyFont="1" applyAlignment="1">
      <alignment horizontal="left" vertical="center"/>
    </xf>
    <xf numFmtId="0" fontId="4" fillId="0" borderId="11" xfId="0" applyFont="1" applyBorder="1" applyAlignment="1">
      <alignment horizontal="left" vertical="center" indent="1"/>
    </xf>
    <xf numFmtId="4" fontId="4" fillId="0" borderId="11" xfId="0" applyNumberFormat="1" applyFont="1" applyBorder="1" applyAlignment="1">
      <alignment horizontal="right" vertical="center"/>
    </xf>
    <xf numFmtId="0" fontId="4" fillId="0" borderId="1" xfId="0" applyFont="1" applyBorder="1" applyAlignment="1">
      <alignment horizontal="left" vertical="center" indent="1"/>
    </xf>
    <xf numFmtId="4" fontId="4" fillId="0" borderId="1" xfId="0" applyNumberFormat="1" applyFont="1" applyBorder="1" applyAlignment="1">
      <alignment horizontal="right" vertical="center"/>
    </xf>
    <xf numFmtId="165" fontId="16" fillId="3" borderId="22" xfId="1" applyNumberFormat="1" applyFont="1" applyFill="1" applyBorder="1" applyAlignment="1">
      <alignment horizontal="right" vertical="center" indent="1"/>
    </xf>
    <xf numFmtId="165" fontId="16" fillId="3" borderId="23" xfId="1" applyNumberFormat="1" applyFont="1" applyFill="1" applyBorder="1" applyAlignment="1">
      <alignment horizontal="right" vertical="center" indent="1"/>
    </xf>
    <xf numFmtId="165" fontId="16" fillId="3" borderId="24" xfId="1" applyNumberFormat="1" applyFont="1" applyFill="1" applyBorder="1" applyAlignment="1">
      <alignment horizontal="right" vertical="center" indent="1"/>
    </xf>
    <xf numFmtId="164" fontId="15" fillId="3" borderId="25" xfId="1" applyFont="1" applyFill="1" applyBorder="1" applyAlignment="1">
      <alignment horizontal="right" vertical="center" indent="1"/>
    </xf>
    <xf numFmtId="164" fontId="15" fillId="3" borderId="26" xfId="1" applyFont="1" applyFill="1" applyBorder="1" applyAlignment="1">
      <alignment horizontal="right" vertical="center" indent="1"/>
    </xf>
    <xf numFmtId="164" fontId="4" fillId="0" borderId="29" xfId="1" applyFont="1" applyFill="1" applyBorder="1" applyAlignment="1">
      <alignment horizontal="center" vertical="center"/>
    </xf>
    <xf numFmtId="0" fontId="7" fillId="0" borderId="32" xfId="0" applyFont="1" applyBorder="1" applyAlignment="1">
      <alignment horizontal="center" vertical="center"/>
    </xf>
    <xf numFmtId="164" fontId="6" fillId="0" borderId="29" xfId="1" applyFont="1" applyFill="1" applyBorder="1" applyAlignment="1">
      <alignment horizontal="center" vertical="center"/>
    </xf>
    <xf numFmtId="164" fontId="7" fillId="0" borderId="34" xfId="1" applyFont="1" applyFill="1" applyBorder="1" applyAlignment="1">
      <alignment horizontal="center" vertical="center"/>
    </xf>
    <xf numFmtId="165" fontId="4" fillId="5" borderId="18" xfId="1" applyNumberFormat="1" applyFont="1" applyFill="1" applyBorder="1" applyAlignment="1">
      <alignment horizontal="right" vertical="center" indent="1"/>
    </xf>
    <xf numFmtId="165" fontId="4" fillId="5" borderId="19" xfId="1" applyNumberFormat="1" applyFont="1" applyFill="1" applyBorder="1" applyAlignment="1">
      <alignment horizontal="right" vertical="center" indent="1"/>
    </xf>
    <xf numFmtId="165" fontId="4" fillId="5" borderId="20" xfId="1" applyNumberFormat="1" applyFont="1" applyFill="1" applyBorder="1" applyAlignment="1">
      <alignment horizontal="right" vertical="center" indent="1"/>
    </xf>
    <xf numFmtId="164" fontId="4" fillId="5" borderId="27" xfId="1" applyFont="1" applyFill="1" applyBorder="1" applyAlignment="1">
      <alignment horizontal="right" vertical="center" indent="1"/>
    </xf>
    <xf numFmtId="164" fontId="4" fillId="5" borderId="28" xfId="1" applyFont="1" applyFill="1" applyBorder="1" applyAlignment="1">
      <alignment horizontal="right" vertical="center" indent="1"/>
    </xf>
    <xf numFmtId="164" fontId="4" fillId="0" borderId="12" xfId="1" applyFont="1" applyFill="1" applyBorder="1" applyAlignment="1">
      <alignment horizontal="left" vertical="center" indent="1"/>
    </xf>
    <xf numFmtId="164" fontId="4" fillId="0" borderId="7" xfId="1" applyFont="1" applyFill="1" applyBorder="1" applyAlignment="1">
      <alignment horizontal="left" vertical="center" indent="1"/>
    </xf>
    <xf numFmtId="165" fontId="4" fillId="0" borderId="5" xfId="1" applyNumberFormat="1" applyFont="1" applyFill="1" applyBorder="1" applyAlignment="1">
      <alignment horizontal="right" vertical="center" indent="1"/>
    </xf>
    <xf numFmtId="165" fontId="4" fillId="0" borderId="6" xfId="1" applyNumberFormat="1" applyFont="1" applyFill="1" applyBorder="1" applyAlignment="1">
      <alignment horizontal="right" vertical="center" indent="1"/>
    </xf>
    <xf numFmtId="165" fontId="4" fillId="0" borderId="21" xfId="1" applyNumberFormat="1" applyFont="1" applyFill="1" applyBorder="1" applyAlignment="1">
      <alignment horizontal="right" vertical="center" indent="1"/>
    </xf>
    <xf numFmtId="164" fontId="16" fillId="6" borderId="8" xfId="1" applyFont="1" applyFill="1" applyBorder="1" applyAlignment="1">
      <alignment horizontal="left" vertical="center" indent="1"/>
    </xf>
    <xf numFmtId="164" fontId="16" fillId="6" borderId="9" xfId="1" applyFont="1" applyFill="1" applyBorder="1" applyAlignment="1">
      <alignment horizontal="left" vertical="center" indent="1"/>
    </xf>
    <xf numFmtId="164" fontId="16" fillId="6" borderId="10" xfId="1" applyFont="1" applyFill="1" applyBorder="1" applyAlignment="1">
      <alignment horizontal="left" vertical="center" indent="1"/>
    </xf>
    <xf numFmtId="165" fontId="4" fillId="0" borderId="18" xfId="1" applyNumberFormat="1" applyFont="1" applyFill="1" applyBorder="1" applyAlignment="1">
      <alignment horizontal="right" vertical="center" indent="1"/>
    </xf>
    <xf numFmtId="165" fontId="4" fillId="0" borderId="19" xfId="1" applyNumberFormat="1" applyFont="1" applyFill="1" applyBorder="1" applyAlignment="1">
      <alignment horizontal="right" vertical="center" indent="1"/>
    </xf>
    <xf numFmtId="165" fontId="4" fillId="0" borderId="20" xfId="1" applyNumberFormat="1" applyFont="1" applyFill="1" applyBorder="1" applyAlignment="1">
      <alignment horizontal="right" vertical="center" indent="1"/>
    </xf>
    <xf numFmtId="164" fontId="4" fillId="0" borderId="27" xfId="1" applyFont="1" applyFill="1" applyBorder="1" applyAlignment="1">
      <alignment horizontal="left" vertical="center" indent="1"/>
    </xf>
    <xf numFmtId="164" fontId="4" fillId="0" borderId="28" xfId="1" applyFont="1" applyFill="1" applyBorder="1" applyAlignment="1">
      <alignment horizontal="left" vertical="center" indent="1"/>
    </xf>
  </cellXfs>
  <cellStyles count="3">
    <cellStyle name="Excel Built-in Normal" xfId="1" xr:uid="{00000000-0005-0000-0000-000000000000}"/>
    <cellStyle name="Normal 2" xfId="2" xr:uid="{00000000-0005-0000-0000-000002000000}"/>
    <cellStyle name="Normalno" xfId="0" builtinId="0"/>
  </cellStyles>
  <dxfs count="0"/>
  <tableStyles count="0" defaultTableStyle="TableStyleMedium9" defaultPivotStyle="PivotStyleMedium4"/>
  <colors>
    <mruColors>
      <color rgb="FF00A0DC"/>
      <color rgb="FF96B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6"/>
  <sheetViews>
    <sheetView tabSelected="1" showRuler="0" view="pageBreakPreview" zoomScaleNormal="100" zoomScaleSheetLayoutView="100" zoomScalePageLayoutView="125" workbookViewId="0">
      <selection activeCell="B55" sqref="B55"/>
    </sheetView>
  </sheetViews>
  <sheetFormatPr defaultColWidth="11.44140625" defaultRowHeight="15.6" x14ac:dyDescent="0.3"/>
  <cols>
    <col min="1" max="1" width="5.109375" style="2" customWidth="1"/>
    <col min="2" max="2" width="74.6640625" style="26" customWidth="1"/>
    <col min="3" max="3" width="8.5546875" style="38" customWidth="1"/>
    <col min="4" max="4" width="6.5546875" style="22" customWidth="1"/>
    <col min="5" max="5" width="9" style="38" customWidth="1"/>
    <col min="6" max="6" width="10.44140625" style="38" customWidth="1"/>
    <col min="7" max="7" width="11.44140625" style="2"/>
    <col min="8" max="8" width="36.5546875" style="54" customWidth="1"/>
    <col min="9" max="16384" width="11.44140625" style="2"/>
  </cols>
  <sheetData>
    <row r="1" spans="1:12" x14ac:dyDescent="0.3">
      <c r="A1" s="178" t="s">
        <v>9</v>
      </c>
      <c r="B1" s="179"/>
      <c r="C1" s="19" t="s">
        <v>31</v>
      </c>
      <c r="D1" s="14" t="s">
        <v>30</v>
      </c>
      <c r="E1" s="14" t="s">
        <v>32</v>
      </c>
      <c r="F1" s="14" t="s">
        <v>0</v>
      </c>
    </row>
    <row r="2" spans="1:12" ht="16.2" thickBot="1" x14ac:dyDescent="0.35">
      <c r="A2" s="180"/>
      <c r="B2" s="181"/>
      <c r="C2" s="32"/>
      <c r="D2" s="30"/>
      <c r="E2" s="39"/>
      <c r="F2" s="55"/>
      <c r="H2" s="56"/>
    </row>
    <row r="3" spans="1:12" ht="16.2" thickBot="1" x14ac:dyDescent="0.35">
      <c r="A3" s="170" t="s">
        <v>10</v>
      </c>
      <c r="B3" s="171"/>
      <c r="C3" s="171"/>
      <c r="D3" s="171"/>
      <c r="E3" s="171"/>
      <c r="F3" s="172"/>
    </row>
    <row r="4" spans="1:12" ht="41.4" x14ac:dyDescent="0.3">
      <c r="A4" s="53"/>
      <c r="B4" s="150" t="s">
        <v>91</v>
      </c>
      <c r="C4" s="182"/>
      <c r="D4" s="182"/>
      <c r="E4" s="182"/>
      <c r="F4" s="51"/>
      <c r="I4" s="3"/>
      <c r="J4" s="3"/>
      <c r="K4" s="3"/>
      <c r="L4" s="3"/>
    </row>
    <row r="5" spans="1:12" x14ac:dyDescent="0.3">
      <c r="A5" s="16"/>
      <c r="B5" s="57"/>
      <c r="C5" s="34"/>
      <c r="D5" s="21"/>
      <c r="E5" s="34"/>
      <c r="F5" s="58"/>
      <c r="I5" s="3"/>
      <c r="J5" s="3"/>
      <c r="K5" s="3"/>
      <c r="L5" s="3"/>
    </row>
    <row r="6" spans="1:12" ht="125.4" x14ac:dyDescent="0.3">
      <c r="A6" s="18" t="s">
        <v>1</v>
      </c>
      <c r="B6" s="159" t="s">
        <v>103</v>
      </c>
      <c r="C6" s="34">
        <v>4300</v>
      </c>
      <c r="D6" s="44" t="s">
        <v>11</v>
      </c>
      <c r="E6" s="34"/>
      <c r="F6" s="34">
        <f>C6*E6</f>
        <v>0</v>
      </c>
      <c r="H6" s="56"/>
    </row>
    <row r="7" spans="1:12" x14ac:dyDescent="0.3">
      <c r="A7" s="16"/>
      <c r="B7" s="45"/>
      <c r="C7" s="46"/>
      <c r="D7" s="47"/>
      <c r="E7" s="46"/>
      <c r="F7" s="46"/>
    </row>
    <row r="8" spans="1:12" ht="28.8" x14ac:dyDescent="0.3">
      <c r="A8" s="18" t="s">
        <v>3</v>
      </c>
      <c r="B8" s="27" t="s">
        <v>37</v>
      </c>
      <c r="C8" s="34">
        <v>980</v>
      </c>
      <c r="D8" s="44" t="s">
        <v>11</v>
      </c>
      <c r="E8" s="34"/>
      <c r="F8" s="34">
        <f>C8*E8</f>
        <v>0</v>
      </c>
      <c r="G8" s="4"/>
    </row>
    <row r="9" spans="1:12" ht="16.2" thickBot="1" x14ac:dyDescent="0.35">
      <c r="A9" s="62"/>
      <c r="B9" s="113"/>
      <c r="C9" s="75"/>
      <c r="D9" s="114"/>
      <c r="E9" s="75"/>
      <c r="F9" s="75"/>
      <c r="G9" s="4"/>
    </row>
    <row r="10" spans="1:12" ht="16.2" thickBot="1" x14ac:dyDescent="0.35">
      <c r="A10" s="170" t="s">
        <v>18</v>
      </c>
      <c r="B10" s="172"/>
      <c r="C10" s="183">
        <f>F4+F6+F8</f>
        <v>0</v>
      </c>
      <c r="D10" s="184"/>
      <c r="E10" s="184"/>
      <c r="F10" s="185"/>
    </row>
    <row r="11" spans="1:12" ht="16.2" thickBot="1" x14ac:dyDescent="0.35">
      <c r="A11" s="1"/>
      <c r="B11" s="24"/>
      <c r="C11" s="33"/>
      <c r="D11" s="31"/>
      <c r="E11" s="33"/>
      <c r="F11" s="33"/>
    </row>
    <row r="12" spans="1:12" ht="16.2" thickBot="1" x14ac:dyDescent="0.35">
      <c r="A12" s="170" t="s">
        <v>12</v>
      </c>
      <c r="B12" s="171"/>
      <c r="C12" s="171"/>
      <c r="D12" s="171"/>
      <c r="E12" s="171"/>
      <c r="F12" s="172"/>
      <c r="J12" s="5"/>
    </row>
    <row r="13" spans="1:12" ht="41.4" x14ac:dyDescent="0.3">
      <c r="A13" s="173" t="s">
        <v>1</v>
      </c>
      <c r="B13" s="106" t="s">
        <v>39</v>
      </c>
      <c r="C13" s="115"/>
      <c r="D13" s="116"/>
      <c r="E13" s="117"/>
      <c r="F13" s="115"/>
      <c r="H13" s="56"/>
    </row>
    <row r="14" spans="1:12" s="7" customFormat="1" x14ac:dyDescent="0.3">
      <c r="A14" s="174"/>
      <c r="B14" s="48" t="s">
        <v>38</v>
      </c>
      <c r="C14" s="49">
        <v>10</v>
      </c>
      <c r="D14" s="41" t="s">
        <v>8</v>
      </c>
      <c r="E14" s="49"/>
      <c r="F14" s="49">
        <f t="shared" ref="F14:F22" si="0">C14*E14</f>
        <v>0</v>
      </c>
      <c r="H14" s="54"/>
    </row>
    <row r="15" spans="1:12" s="7" customFormat="1" x14ac:dyDescent="0.3">
      <c r="A15" s="174"/>
      <c r="B15" s="48" t="s">
        <v>40</v>
      </c>
      <c r="C15" s="49">
        <v>4</v>
      </c>
      <c r="D15" s="41" t="s">
        <v>8</v>
      </c>
      <c r="E15" s="49"/>
      <c r="F15" s="49">
        <f t="shared" si="0"/>
        <v>0</v>
      </c>
      <c r="H15" s="54"/>
    </row>
    <row r="16" spans="1:12" s="7" customFormat="1" x14ac:dyDescent="0.3">
      <c r="A16" s="174"/>
      <c r="B16" s="48" t="s">
        <v>13</v>
      </c>
      <c r="C16" s="49">
        <v>75</v>
      </c>
      <c r="D16" s="41" t="s">
        <v>8</v>
      </c>
      <c r="E16" s="49"/>
      <c r="F16" s="49">
        <f t="shared" si="0"/>
        <v>0</v>
      </c>
      <c r="H16" s="54"/>
    </row>
    <row r="17" spans="1:8" s="60" customFormat="1" x14ac:dyDescent="0.3">
      <c r="A17" s="174"/>
      <c r="B17" s="48" t="s">
        <v>35</v>
      </c>
      <c r="C17" s="49">
        <v>80</v>
      </c>
      <c r="D17" s="41" t="s">
        <v>8</v>
      </c>
      <c r="E17" s="49"/>
      <c r="F17" s="49">
        <f t="shared" si="0"/>
        <v>0</v>
      </c>
      <c r="H17" s="56"/>
    </row>
    <row r="18" spans="1:8" s="60" customFormat="1" x14ac:dyDescent="0.3">
      <c r="A18" s="174"/>
      <c r="B18" s="48" t="s">
        <v>93</v>
      </c>
      <c r="C18" s="49">
        <v>350</v>
      </c>
      <c r="D18" s="44" t="s">
        <v>7</v>
      </c>
      <c r="E18" s="49"/>
      <c r="F18" s="49">
        <f t="shared" si="0"/>
        <v>0</v>
      </c>
      <c r="H18" s="56"/>
    </row>
    <row r="19" spans="1:8" s="60" customFormat="1" x14ac:dyDescent="0.3">
      <c r="A19" s="174"/>
      <c r="B19" s="48" t="s">
        <v>92</v>
      </c>
      <c r="C19" s="49">
        <v>1</v>
      </c>
      <c r="D19" s="44" t="s">
        <v>8</v>
      </c>
      <c r="E19" s="49"/>
      <c r="F19" s="49">
        <f t="shared" si="0"/>
        <v>0</v>
      </c>
      <c r="H19" s="56"/>
    </row>
    <row r="20" spans="1:8" s="60" customFormat="1" x14ac:dyDescent="0.3">
      <c r="A20" s="174"/>
      <c r="B20" s="48" t="s">
        <v>41</v>
      </c>
      <c r="C20" s="49">
        <v>80</v>
      </c>
      <c r="D20" s="41" t="s">
        <v>8</v>
      </c>
      <c r="E20" s="49"/>
      <c r="F20" s="49">
        <f t="shared" si="0"/>
        <v>0</v>
      </c>
      <c r="H20" s="56"/>
    </row>
    <row r="21" spans="1:8" x14ac:dyDescent="0.3">
      <c r="A21" s="16"/>
      <c r="B21" s="50"/>
      <c r="C21" s="46"/>
      <c r="D21" s="47"/>
      <c r="E21" s="46"/>
      <c r="F21" s="34"/>
      <c r="H21" s="56"/>
    </row>
    <row r="22" spans="1:8" s="1" customFormat="1" ht="27.6" x14ac:dyDescent="0.3">
      <c r="A22" s="15" t="s">
        <v>3</v>
      </c>
      <c r="B22" s="43" t="s">
        <v>34</v>
      </c>
      <c r="C22" s="34">
        <v>380</v>
      </c>
      <c r="D22" s="21" t="s">
        <v>7</v>
      </c>
      <c r="E22" s="34"/>
      <c r="F22" s="34">
        <f t="shared" si="0"/>
        <v>0</v>
      </c>
      <c r="H22" s="61"/>
    </row>
    <row r="23" spans="1:8" x14ac:dyDescent="0.3">
      <c r="A23" s="16"/>
      <c r="B23" s="45"/>
      <c r="C23" s="46"/>
      <c r="D23" s="47"/>
      <c r="E23" s="46"/>
      <c r="F23" s="34"/>
      <c r="H23" s="56"/>
    </row>
    <row r="24" spans="1:8" s="1" customFormat="1" ht="27.6" x14ac:dyDescent="0.3">
      <c r="A24" s="20" t="s">
        <v>4</v>
      </c>
      <c r="B24" s="43" t="s">
        <v>52</v>
      </c>
      <c r="C24" s="34">
        <v>300</v>
      </c>
      <c r="D24" s="21" t="s">
        <v>7</v>
      </c>
      <c r="E24" s="34"/>
      <c r="F24" s="36">
        <f>C24*E24</f>
        <v>0</v>
      </c>
      <c r="H24" s="61"/>
    </row>
    <row r="25" spans="1:8" s="1" customFormat="1" x14ac:dyDescent="0.3">
      <c r="A25" s="20"/>
      <c r="B25" s="43"/>
      <c r="C25" s="34"/>
      <c r="D25" s="21"/>
      <c r="E25" s="34"/>
      <c r="F25" s="36"/>
      <c r="H25" s="56"/>
    </row>
    <row r="26" spans="1:8" ht="27.6" x14ac:dyDescent="0.3">
      <c r="A26" s="15" t="s">
        <v>5</v>
      </c>
      <c r="B26" s="43" t="s">
        <v>53</v>
      </c>
      <c r="C26" s="34">
        <v>390</v>
      </c>
      <c r="D26" s="21" t="s">
        <v>7</v>
      </c>
      <c r="E26" s="34"/>
      <c r="F26" s="34">
        <f t="shared" ref="F26" si="1">C26*E26</f>
        <v>0</v>
      </c>
      <c r="H26" s="56"/>
    </row>
    <row r="27" spans="1:8" ht="16.2" thickBot="1" x14ac:dyDescent="0.35">
      <c r="A27" s="15"/>
      <c r="B27" s="43"/>
      <c r="C27" s="34"/>
      <c r="D27" s="21"/>
      <c r="E27" s="34"/>
      <c r="F27" s="34"/>
      <c r="H27" s="56"/>
    </row>
    <row r="28" spans="1:8" ht="16.2" thickBot="1" x14ac:dyDescent="0.35">
      <c r="A28" s="170" t="s">
        <v>19</v>
      </c>
      <c r="B28" s="172"/>
      <c r="C28" s="175">
        <f>SUM(F14:F27)</f>
        <v>0</v>
      </c>
      <c r="D28" s="176"/>
      <c r="E28" s="176"/>
      <c r="F28" s="177"/>
    </row>
    <row r="29" spans="1:8" ht="16.2" thickBot="1" x14ac:dyDescent="0.35">
      <c r="A29" s="1"/>
      <c r="B29" s="24"/>
      <c r="C29" s="33"/>
      <c r="D29" s="31"/>
      <c r="E29" s="33"/>
      <c r="F29" s="33"/>
    </row>
    <row r="30" spans="1:8" s="7" customFormat="1" ht="16.2" thickBot="1" x14ac:dyDescent="0.35">
      <c r="A30" s="170" t="s">
        <v>25</v>
      </c>
      <c r="B30" s="171"/>
      <c r="C30" s="171"/>
      <c r="D30" s="171"/>
      <c r="E30" s="171"/>
      <c r="F30" s="172"/>
      <c r="H30" s="54"/>
    </row>
    <row r="31" spans="1:8" ht="42.6" x14ac:dyDescent="0.3">
      <c r="A31" s="53" t="s">
        <v>1</v>
      </c>
      <c r="B31" s="106" t="s">
        <v>43</v>
      </c>
      <c r="C31" s="51">
        <v>4600</v>
      </c>
      <c r="D31" s="52" t="s">
        <v>11</v>
      </c>
      <c r="E31" s="51"/>
      <c r="F31" s="51">
        <f t="shared" ref="F31" si="2">C31*E31</f>
        <v>0</v>
      </c>
    </row>
    <row r="32" spans="1:8" x14ac:dyDescent="0.3">
      <c r="A32" s="16"/>
      <c r="B32" s="27"/>
      <c r="C32" s="46"/>
      <c r="D32" s="47"/>
      <c r="E32" s="46"/>
      <c r="F32" s="46"/>
    </row>
    <row r="33" spans="1:8" ht="70.2" x14ac:dyDescent="0.3">
      <c r="A33" s="71" t="s">
        <v>3</v>
      </c>
      <c r="B33" s="43" t="s">
        <v>100</v>
      </c>
      <c r="C33" s="34">
        <v>200</v>
      </c>
      <c r="D33" s="21" t="s">
        <v>11</v>
      </c>
      <c r="E33" s="34"/>
      <c r="F33" s="36">
        <f t="shared" ref="F33" si="3">C33*E33</f>
        <v>0</v>
      </c>
    </row>
    <row r="34" spans="1:8" x14ac:dyDescent="0.3">
      <c r="A34" s="71"/>
      <c r="B34" s="43"/>
      <c r="C34" s="34"/>
      <c r="D34" s="21"/>
      <c r="E34" s="34"/>
      <c r="F34" s="36"/>
    </row>
    <row r="35" spans="1:8" ht="82.8" x14ac:dyDescent="0.3">
      <c r="A35" s="71" t="s">
        <v>4</v>
      </c>
      <c r="B35" s="43" t="s">
        <v>104</v>
      </c>
      <c r="C35" s="34">
        <v>270</v>
      </c>
      <c r="D35" s="21" t="s">
        <v>11</v>
      </c>
      <c r="E35" s="34"/>
      <c r="F35" s="36">
        <f t="shared" ref="F35" si="4">C35*E35</f>
        <v>0</v>
      </c>
    </row>
    <row r="36" spans="1:8" x14ac:dyDescent="0.3">
      <c r="A36" s="71"/>
      <c r="B36" s="43"/>
      <c r="C36" s="34"/>
      <c r="D36" s="21"/>
      <c r="E36" s="34"/>
      <c r="F36" s="36"/>
    </row>
    <row r="37" spans="1:8" ht="27.6" x14ac:dyDescent="0.3">
      <c r="A37" s="15" t="s">
        <v>5</v>
      </c>
      <c r="B37" s="27" t="s">
        <v>48</v>
      </c>
      <c r="C37" s="34">
        <v>380</v>
      </c>
      <c r="D37" s="21" t="s">
        <v>7</v>
      </c>
      <c r="E37" s="34"/>
      <c r="F37" s="36">
        <f>C37*E37</f>
        <v>0</v>
      </c>
    </row>
    <row r="38" spans="1:8" x14ac:dyDescent="0.3">
      <c r="A38" s="16"/>
      <c r="B38" s="27"/>
      <c r="C38" s="46"/>
      <c r="D38" s="47"/>
      <c r="E38" s="46"/>
      <c r="F38" s="46"/>
    </row>
    <row r="39" spans="1:8" ht="55.8" thickBot="1" x14ac:dyDescent="0.35">
      <c r="A39" s="109" t="s">
        <v>6</v>
      </c>
      <c r="B39" s="118" t="s">
        <v>49</v>
      </c>
      <c r="C39" s="75">
        <v>380</v>
      </c>
      <c r="D39" s="114" t="s">
        <v>7</v>
      </c>
      <c r="E39" s="75"/>
      <c r="F39" s="99">
        <f>C39*E39</f>
        <v>0</v>
      </c>
    </row>
    <row r="40" spans="1:8" s="7" customFormat="1" ht="16.2" thickBot="1" x14ac:dyDescent="0.35">
      <c r="A40" s="170" t="s">
        <v>24</v>
      </c>
      <c r="B40" s="172"/>
      <c r="C40" s="175">
        <f>SUM(F31:F39)</f>
        <v>0</v>
      </c>
      <c r="D40" s="176"/>
      <c r="E40" s="176"/>
      <c r="F40" s="177"/>
      <c r="H40" s="54"/>
    </row>
    <row r="41" spans="1:8" ht="16.2" thickBot="1" x14ac:dyDescent="0.35">
      <c r="A41" s="1"/>
      <c r="B41" s="24"/>
      <c r="C41" s="33"/>
      <c r="D41" s="31"/>
      <c r="E41" s="33"/>
      <c r="F41" s="33"/>
    </row>
    <row r="42" spans="1:8" ht="16.2" thickBot="1" x14ac:dyDescent="0.35">
      <c r="A42" s="170" t="s">
        <v>20</v>
      </c>
      <c r="B42" s="171"/>
      <c r="C42" s="171"/>
      <c r="D42" s="171"/>
      <c r="E42" s="171"/>
      <c r="F42" s="172"/>
    </row>
    <row r="43" spans="1:8" s="66" customFormat="1" x14ac:dyDescent="0.3">
      <c r="A43" s="64"/>
      <c r="B43" s="63"/>
      <c r="C43" s="34"/>
      <c r="D43" s="21"/>
      <c r="E43" s="34"/>
      <c r="F43" s="34"/>
      <c r="H43" s="67"/>
    </row>
    <row r="44" spans="1:8" s="66" customFormat="1" ht="41.4" x14ac:dyDescent="0.3">
      <c r="A44" s="149" t="s">
        <v>1</v>
      </c>
      <c r="B44" s="48" t="s">
        <v>99</v>
      </c>
      <c r="C44" s="34">
        <v>380</v>
      </c>
      <c r="D44" s="21" t="s">
        <v>7</v>
      </c>
      <c r="E44" s="34"/>
      <c r="F44" s="36">
        <f>C44*E44</f>
        <v>0</v>
      </c>
      <c r="H44" s="67"/>
    </row>
    <row r="45" spans="1:8" s="66" customFormat="1" x14ac:dyDescent="0.3">
      <c r="A45" s="64"/>
      <c r="B45" s="63"/>
      <c r="C45" s="34"/>
      <c r="D45" s="21"/>
      <c r="E45" s="34"/>
      <c r="F45" s="34"/>
      <c r="H45" s="67"/>
    </row>
    <row r="46" spans="1:8" ht="408.6" customHeight="1" x14ac:dyDescent="0.3">
      <c r="A46" s="173" t="s">
        <v>3</v>
      </c>
      <c r="B46" s="160" t="s">
        <v>105</v>
      </c>
      <c r="C46" s="119"/>
      <c r="D46" s="119"/>
      <c r="E46" s="119"/>
      <c r="F46" s="120"/>
    </row>
    <row r="47" spans="1:8" ht="276" x14ac:dyDescent="0.3">
      <c r="A47" s="174"/>
      <c r="B47" s="152" t="s">
        <v>106</v>
      </c>
      <c r="C47" s="103"/>
      <c r="D47" s="103"/>
      <c r="E47" s="103"/>
      <c r="F47" s="110"/>
      <c r="H47" s="56"/>
    </row>
    <row r="48" spans="1:8" ht="101.4" x14ac:dyDescent="0.3">
      <c r="A48" s="174"/>
      <c r="B48" s="100" t="s">
        <v>101</v>
      </c>
      <c r="C48" s="104"/>
      <c r="D48" s="104"/>
      <c r="E48" s="104"/>
      <c r="F48" s="111"/>
    </row>
    <row r="49" spans="1:8" x14ac:dyDescent="0.3">
      <c r="A49" s="16"/>
      <c r="B49" s="48" t="s">
        <v>87</v>
      </c>
      <c r="C49" s="49">
        <v>3055</v>
      </c>
      <c r="D49" s="41" t="s">
        <v>11</v>
      </c>
      <c r="E49" s="49"/>
      <c r="F49" s="49">
        <f t="shared" ref="F49" si="5">C49*E49</f>
        <v>0</v>
      </c>
    </row>
    <row r="50" spans="1:8" x14ac:dyDescent="0.3">
      <c r="A50" s="16"/>
      <c r="B50" s="48" t="s">
        <v>54</v>
      </c>
      <c r="C50" s="49">
        <v>110</v>
      </c>
      <c r="D50" s="41" t="s">
        <v>7</v>
      </c>
      <c r="E50" s="49"/>
      <c r="F50" s="49">
        <f t="shared" ref="F50" si="6">C50*E50</f>
        <v>0</v>
      </c>
    </row>
    <row r="51" spans="1:8" s="66" customFormat="1" x14ac:dyDescent="0.3">
      <c r="A51" s="64"/>
      <c r="B51" s="65"/>
      <c r="C51" s="34"/>
      <c r="D51" s="21"/>
      <c r="E51" s="34"/>
      <c r="F51" s="34"/>
      <c r="H51" s="67"/>
    </row>
    <row r="52" spans="1:8" s="66" customFormat="1" ht="234.6" x14ac:dyDescent="0.3">
      <c r="A52" s="23" t="s">
        <v>4</v>
      </c>
      <c r="B52" s="152" t="s">
        <v>107</v>
      </c>
      <c r="C52" s="103"/>
      <c r="D52" s="103"/>
      <c r="E52" s="103"/>
      <c r="F52" s="110"/>
      <c r="H52" s="67"/>
    </row>
    <row r="53" spans="1:8" s="66" customFormat="1" ht="179.4" x14ac:dyDescent="0.3">
      <c r="A53" s="23"/>
      <c r="B53" s="161" t="s">
        <v>108</v>
      </c>
      <c r="C53" s="103"/>
      <c r="D53" s="103"/>
      <c r="E53" s="103"/>
      <c r="F53" s="110"/>
      <c r="G53" s="66">
        <v>1</v>
      </c>
      <c r="H53" s="67"/>
    </row>
    <row r="54" spans="1:8" s="66" customFormat="1" ht="102.6" x14ac:dyDescent="0.3">
      <c r="A54" s="23"/>
      <c r="B54" s="101" t="s">
        <v>50</v>
      </c>
      <c r="C54" s="104"/>
      <c r="D54" s="104"/>
      <c r="E54" s="104"/>
      <c r="F54" s="111"/>
      <c r="H54" s="67"/>
    </row>
    <row r="55" spans="1:8" s="66" customFormat="1" x14ac:dyDescent="0.3">
      <c r="A55" s="64"/>
      <c r="B55" s="162" t="s">
        <v>109</v>
      </c>
      <c r="C55" s="34">
        <v>17</v>
      </c>
      <c r="D55" s="21" t="s">
        <v>11</v>
      </c>
      <c r="E55" s="34"/>
      <c r="F55" s="34">
        <f t="shared" ref="F55" si="7">C55*E55</f>
        <v>0</v>
      </c>
      <c r="H55" s="67"/>
    </row>
    <row r="56" spans="1:8" s="66" customFormat="1" x14ac:dyDescent="0.3">
      <c r="A56" s="102"/>
      <c r="B56" s="48" t="s">
        <v>51</v>
      </c>
      <c r="C56" s="49">
        <v>28</v>
      </c>
      <c r="D56" s="41" t="s">
        <v>11</v>
      </c>
      <c r="E56" s="49"/>
      <c r="F56" s="49">
        <f>C56*E56</f>
        <v>0</v>
      </c>
      <c r="H56" s="67"/>
    </row>
    <row r="57" spans="1:8" s="66" customFormat="1" x14ac:dyDescent="0.3">
      <c r="A57" s="64"/>
      <c r="B57" s="63"/>
      <c r="C57" s="34"/>
      <c r="D57" s="21"/>
      <c r="E57" s="34"/>
      <c r="F57" s="34"/>
      <c r="H57" s="67"/>
    </row>
    <row r="58" spans="1:8" s="69" customFormat="1" ht="207" x14ac:dyDescent="0.3">
      <c r="A58" s="15" t="s">
        <v>5</v>
      </c>
      <c r="B58" s="27" t="s">
        <v>98</v>
      </c>
      <c r="C58" s="104"/>
      <c r="D58" s="104"/>
      <c r="E58" s="104"/>
      <c r="F58" s="112"/>
      <c r="H58" s="56"/>
    </row>
    <row r="59" spans="1:8" x14ac:dyDescent="0.3">
      <c r="A59" s="15"/>
      <c r="B59" s="48" t="s">
        <v>95</v>
      </c>
      <c r="C59" s="49">
        <v>3055</v>
      </c>
      <c r="D59" s="41" t="s">
        <v>11</v>
      </c>
      <c r="E59" s="49"/>
      <c r="F59" s="49">
        <f>C59*E59</f>
        <v>0</v>
      </c>
      <c r="H59" s="70"/>
    </row>
    <row r="60" spans="1:8" x14ac:dyDescent="0.3">
      <c r="A60" s="148"/>
      <c r="B60" s="48" t="s">
        <v>54</v>
      </c>
      <c r="C60" s="49">
        <v>110</v>
      </c>
      <c r="D60" s="41" t="s">
        <v>7</v>
      </c>
      <c r="E60" s="49"/>
      <c r="F60" s="49">
        <f t="shared" ref="F60" si="8">C60*E60</f>
        <v>0</v>
      </c>
      <c r="H60" s="70"/>
    </row>
    <row r="61" spans="1:8" x14ac:dyDescent="0.3">
      <c r="A61" s="121"/>
      <c r="B61" s="48" t="s">
        <v>96</v>
      </c>
      <c r="C61" s="49">
        <v>45</v>
      </c>
      <c r="D61" s="41" t="s">
        <v>11</v>
      </c>
      <c r="E61" s="49"/>
      <c r="F61" s="49">
        <f>C61*E61</f>
        <v>0</v>
      </c>
      <c r="H61" s="70"/>
    </row>
    <row r="62" spans="1:8" s="7" customFormat="1" x14ac:dyDescent="0.3">
      <c r="A62" s="17"/>
      <c r="B62" s="63"/>
      <c r="C62" s="49"/>
      <c r="D62" s="41"/>
      <c r="E62" s="49"/>
      <c r="F62" s="49"/>
      <c r="H62" s="70"/>
    </row>
    <row r="63" spans="1:8" ht="225.6" x14ac:dyDescent="0.3">
      <c r="A63" s="71" t="s">
        <v>6</v>
      </c>
      <c r="B63" s="27" t="s">
        <v>97</v>
      </c>
      <c r="C63" s="104"/>
      <c r="D63" s="104"/>
      <c r="E63" s="104"/>
      <c r="F63" s="34"/>
      <c r="H63" s="72"/>
    </row>
    <row r="64" spans="1:8" x14ac:dyDescent="0.3">
      <c r="A64" s="16"/>
      <c r="B64" s="105" t="s">
        <v>56</v>
      </c>
      <c r="C64" s="73">
        <v>1500</v>
      </c>
      <c r="D64" s="74" t="s">
        <v>44</v>
      </c>
      <c r="E64" s="73"/>
      <c r="F64" s="108">
        <f>C64*E64</f>
        <v>0</v>
      </c>
      <c r="H64" s="70"/>
    </row>
    <row r="65" spans="1:8" ht="16.2" thickBot="1" x14ac:dyDescent="0.35">
      <c r="A65" s="16"/>
      <c r="B65" s="105"/>
      <c r="C65" s="73"/>
      <c r="D65" s="74"/>
      <c r="E65" s="73"/>
      <c r="F65" s="108"/>
      <c r="H65" s="70"/>
    </row>
    <row r="66" spans="1:8" s="7" customFormat="1" ht="16.2" thickBot="1" x14ac:dyDescent="0.35">
      <c r="A66" s="170" t="s">
        <v>21</v>
      </c>
      <c r="B66" s="172"/>
      <c r="C66" s="175">
        <f>SUM(F44:F65)</f>
        <v>0</v>
      </c>
      <c r="D66" s="176"/>
      <c r="E66" s="176"/>
      <c r="F66" s="177"/>
      <c r="H66" s="54"/>
    </row>
    <row r="67" spans="1:8" ht="16.2" thickBot="1" x14ac:dyDescent="0.35">
      <c r="A67" s="1"/>
      <c r="B67" s="25"/>
      <c r="C67" s="37"/>
      <c r="D67" s="42"/>
      <c r="E67" s="37"/>
      <c r="F67" s="37"/>
    </row>
    <row r="68" spans="1:8" ht="16.2" thickBot="1" x14ac:dyDescent="0.35">
      <c r="A68" s="170" t="s">
        <v>16</v>
      </c>
      <c r="B68" s="171"/>
      <c r="C68" s="171"/>
      <c r="D68" s="171"/>
      <c r="E68" s="171"/>
      <c r="F68" s="172"/>
    </row>
    <row r="69" spans="1:8" s="1" customFormat="1" ht="41.4" x14ac:dyDescent="0.3">
      <c r="A69" s="53" t="s">
        <v>1</v>
      </c>
      <c r="B69" s="106" t="s">
        <v>89</v>
      </c>
      <c r="C69" s="51">
        <v>390</v>
      </c>
      <c r="D69" s="52" t="s">
        <v>7</v>
      </c>
      <c r="E69" s="51"/>
      <c r="F69" s="51">
        <f t="shared" ref="F69" si="9">C69*E69</f>
        <v>0</v>
      </c>
      <c r="H69" s="56"/>
    </row>
    <row r="70" spans="1:8" s="1" customFormat="1" x14ac:dyDescent="0.3">
      <c r="A70" s="15"/>
      <c r="B70" s="43"/>
      <c r="C70" s="34"/>
      <c r="D70" s="21"/>
      <c r="E70" s="34"/>
      <c r="F70" s="34"/>
      <c r="H70" s="61"/>
    </row>
    <row r="71" spans="1:8" s="1" customFormat="1" ht="69" x14ac:dyDescent="0.3">
      <c r="A71" s="15" t="s">
        <v>3</v>
      </c>
      <c r="B71" s="43" t="s">
        <v>90</v>
      </c>
      <c r="C71" s="34">
        <v>380</v>
      </c>
      <c r="D71" s="21" t="s">
        <v>7</v>
      </c>
      <c r="E71" s="34"/>
      <c r="F71" s="34">
        <f t="shared" ref="F71" si="10">C71*E71</f>
        <v>0</v>
      </c>
      <c r="H71" s="61"/>
    </row>
    <row r="72" spans="1:8" s="1" customFormat="1" ht="16.2" thickBot="1" x14ac:dyDescent="0.35">
      <c r="A72" s="15"/>
      <c r="B72" s="43"/>
      <c r="C72" s="34"/>
      <c r="D72" s="21"/>
      <c r="E72" s="34"/>
      <c r="F72" s="34"/>
      <c r="H72" s="61"/>
    </row>
    <row r="73" spans="1:8" s="7" customFormat="1" ht="16.2" thickBot="1" x14ac:dyDescent="0.35">
      <c r="A73" s="170" t="s">
        <v>22</v>
      </c>
      <c r="B73" s="172"/>
      <c r="C73" s="175">
        <f>F69+F71</f>
        <v>0</v>
      </c>
      <c r="D73" s="176"/>
      <c r="E73" s="176"/>
      <c r="F73" s="177"/>
      <c r="H73" s="54"/>
    </row>
    <row r="74" spans="1:8" ht="16.2" thickBot="1" x14ac:dyDescent="0.35">
      <c r="A74" s="1"/>
      <c r="D74" s="76"/>
    </row>
    <row r="75" spans="1:8" ht="16.2" thickBot="1" x14ac:dyDescent="0.35">
      <c r="A75" s="170" t="s">
        <v>28</v>
      </c>
      <c r="B75" s="171"/>
      <c r="C75" s="171"/>
      <c r="D75" s="171"/>
      <c r="E75" s="171"/>
      <c r="F75" s="172"/>
    </row>
    <row r="76" spans="1:8" s="7" customFormat="1" ht="55.2" x14ac:dyDescent="0.3">
      <c r="A76" s="23" t="s">
        <v>1</v>
      </c>
      <c r="B76" s="27" t="s">
        <v>45</v>
      </c>
      <c r="C76" s="34">
        <v>380</v>
      </c>
      <c r="D76" s="21" t="s">
        <v>7</v>
      </c>
      <c r="E76" s="34"/>
      <c r="F76" s="34">
        <f t="shared" ref="F76" si="11">C76*E76</f>
        <v>0</v>
      </c>
      <c r="H76" s="56"/>
    </row>
    <row r="77" spans="1:8" s="7" customFormat="1" x14ac:dyDescent="0.3">
      <c r="A77" s="77"/>
      <c r="B77" s="57"/>
      <c r="C77" s="34"/>
      <c r="D77" s="21"/>
      <c r="E77" s="34"/>
      <c r="F77" s="34"/>
      <c r="H77" s="54"/>
    </row>
    <row r="78" spans="1:8" s="7" customFormat="1" ht="55.2" x14ac:dyDescent="0.3">
      <c r="A78" s="136" t="s">
        <v>3</v>
      </c>
      <c r="B78" s="27" t="s">
        <v>88</v>
      </c>
      <c r="C78" s="34">
        <v>4</v>
      </c>
      <c r="D78" s="21" t="s">
        <v>70</v>
      </c>
      <c r="E78" s="34"/>
      <c r="F78" s="34">
        <f t="shared" ref="F78" si="12">C78*E78</f>
        <v>0</v>
      </c>
      <c r="H78" s="54"/>
    </row>
    <row r="79" spans="1:8" s="7" customFormat="1" x14ac:dyDescent="0.3">
      <c r="A79" s="151"/>
      <c r="B79" s="113"/>
      <c r="C79" s="75"/>
      <c r="D79" s="114"/>
      <c r="E79" s="75"/>
      <c r="F79" s="75"/>
      <c r="H79" s="54"/>
    </row>
    <row r="80" spans="1:8" s="7" customFormat="1" ht="28.2" thickBot="1" x14ac:dyDescent="0.35">
      <c r="A80" s="68" t="s">
        <v>4</v>
      </c>
      <c r="B80" s="118" t="s">
        <v>46</v>
      </c>
      <c r="C80" s="186" t="s">
        <v>2</v>
      </c>
      <c r="D80" s="186"/>
      <c r="E80" s="186"/>
      <c r="F80" s="75"/>
      <c r="H80" s="54"/>
    </row>
    <row r="81" spans="1:8" s="12" customFormat="1" ht="16.2" thickBot="1" x14ac:dyDescent="0.35">
      <c r="A81" s="170" t="s">
        <v>29</v>
      </c>
      <c r="B81" s="172"/>
      <c r="C81" s="175">
        <f>SUM(F76:F80)</f>
        <v>0</v>
      </c>
      <c r="D81" s="176"/>
      <c r="E81" s="176"/>
      <c r="F81" s="177"/>
      <c r="H81" s="78"/>
    </row>
    <row r="82" spans="1:8" s="12" customFormat="1" ht="16.2" thickBot="1" x14ac:dyDescent="0.35">
      <c r="A82" s="13"/>
      <c r="B82" s="28"/>
      <c r="C82" s="35"/>
      <c r="D82" s="29"/>
      <c r="E82" s="35"/>
      <c r="F82" s="35"/>
      <c r="H82" s="78"/>
    </row>
    <row r="83" spans="1:8" s="12" customFormat="1" ht="16.2" thickBot="1" x14ac:dyDescent="0.35">
      <c r="A83" s="170" t="s">
        <v>14</v>
      </c>
      <c r="B83" s="171"/>
      <c r="C83" s="171"/>
      <c r="D83" s="171"/>
      <c r="E83" s="171"/>
      <c r="F83" s="172"/>
      <c r="G83" s="79"/>
      <c r="H83" s="78"/>
    </row>
    <row r="84" spans="1:8" s="12" customFormat="1" x14ac:dyDescent="0.3">
      <c r="A84" s="187" t="s">
        <v>10</v>
      </c>
      <c r="B84" s="188"/>
      <c r="C84" s="189">
        <f>C10</f>
        <v>0</v>
      </c>
      <c r="D84" s="190"/>
      <c r="E84" s="190"/>
      <c r="F84" s="191"/>
      <c r="H84" s="78"/>
    </row>
    <row r="85" spans="1:8" x14ac:dyDescent="0.3">
      <c r="A85" s="192" t="s">
        <v>12</v>
      </c>
      <c r="B85" s="193"/>
      <c r="C85" s="194">
        <f>C28</f>
        <v>0</v>
      </c>
      <c r="D85" s="195"/>
      <c r="E85" s="195"/>
      <c r="F85" s="196"/>
    </row>
    <row r="86" spans="1:8" x14ac:dyDescent="0.3">
      <c r="A86" s="192" t="s">
        <v>27</v>
      </c>
      <c r="B86" s="193"/>
      <c r="C86" s="194">
        <f>C40</f>
        <v>0</v>
      </c>
      <c r="D86" s="195"/>
      <c r="E86" s="195"/>
      <c r="F86" s="196"/>
    </row>
    <row r="87" spans="1:8" x14ac:dyDescent="0.3">
      <c r="A87" s="192" t="s">
        <v>15</v>
      </c>
      <c r="B87" s="193"/>
      <c r="C87" s="194">
        <f>C66</f>
        <v>0</v>
      </c>
      <c r="D87" s="195"/>
      <c r="E87" s="195"/>
      <c r="F87" s="196"/>
    </row>
    <row r="88" spans="1:8" x14ac:dyDescent="0.3">
      <c r="A88" s="192" t="s">
        <v>16</v>
      </c>
      <c r="B88" s="193"/>
      <c r="C88" s="194">
        <f>C73</f>
        <v>0</v>
      </c>
      <c r="D88" s="195"/>
      <c r="E88" s="195"/>
      <c r="F88" s="196"/>
    </row>
    <row r="89" spans="1:8" ht="16.2" thickBot="1" x14ac:dyDescent="0.35">
      <c r="A89" s="192" t="s">
        <v>28</v>
      </c>
      <c r="B89" s="193"/>
      <c r="C89" s="197">
        <f>C81</f>
        <v>0</v>
      </c>
      <c r="D89" s="198"/>
      <c r="E89" s="198"/>
      <c r="F89" s="199"/>
    </row>
    <row r="90" spans="1:8" ht="16.2" thickBot="1" x14ac:dyDescent="0.35">
      <c r="A90" s="200" t="s">
        <v>36</v>
      </c>
      <c r="B90" s="201"/>
      <c r="C90" s="175">
        <f>SUM(C84:F89)</f>
        <v>0</v>
      </c>
      <c r="D90" s="176"/>
      <c r="E90" s="176"/>
      <c r="F90" s="177"/>
    </row>
    <row r="91" spans="1:8" x14ac:dyDescent="0.3">
      <c r="A91" s="6"/>
      <c r="B91" s="24"/>
      <c r="C91" s="33"/>
      <c r="D91" s="31"/>
      <c r="E91" s="33"/>
      <c r="F91" s="40"/>
    </row>
    <row r="92" spans="1:8" x14ac:dyDescent="0.3">
      <c r="A92" s="164"/>
      <c r="B92" s="164"/>
      <c r="C92" s="93"/>
      <c r="D92" s="107"/>
      <c r="E92" s="93"/>
      <c r="F92" s="95"/>
    </row>
    <row r="93" spans="1:8" x14ac:dyDescent="0.3">
      <c r="A93" s="165"/>
      <c r="B93" s="166"/>
      <c r="C93" s="167"/>
      <c r="D93" s="167"/>
      <c r="E93" s="167"/>
      <c r="F93" s="167"/>
    </row>
    <row r="94" spans="1:8" ht="24" customHeight="1" x14ac:dyDescent="0.3">
      <c r="A94" s="168"/>
      <c r="B94" s="168"/>
      <c r="C94" s="169"/>
      <c r="D94" s="169"/>
      <c r="E94" s="169"/>
      <c r="F94" s="169"/>
    </row>
    <row r="95" spans="1:8" x14ac:dyDescent="0.3">
      <c r="A95" s="1"/>
      <c r="B95" s="24"/>
      <c r="C95" s="33"/>
      <c r="D95" s="31"/>
      <c r="E95" s="33"/>
      <c r="F95" s="33"/>
    </row>
    <row r="96" spans="1:8" x14ac:dyDescent="0.3">
      <c r="A96" s="1"/>
      <c r="B96" s="24"/>
      <c r="C96" s="33"/>
      <c r="D96" s="31"/>
      <c r="E96" s="33"/>
      <c r="F96" s="33"/>
    </row>
    <row r="97" spans="1:6" x14ac:dyDescent="0.3">
      <c r="A97" s="1"/>
      <c r="B97" s="24"/>
      <c r="C97" s="33"/>
      <c r="D97" s="31"/>
      <c r="E97" s="33"/>
      <c r="F97" s="33"/>
    </row>
    <row r="98" spans="1:6" x14ac:dyDescent="0.3">
      <c r="A98" s="1"/>
      <c r="B98" s="24"/>
      <c r="C98" s="33"/>
      <c r="D98" s="31"/>
      <c r="E98" s="33"/>
      <c r="F98" s="33"/>
    </row>
    <row r="99" spans="1:6" x14ac:dyDescent="0.3">
      <c r="A99" s="1"/>
      <c r="B99" s="24"/>
      <c r="C99" s="33"/>
      <c r="D99" s="31"/>
      <c r="E99" s="33"/>
      <c r="F99" s="33"/>
    </row>
    <row r="100" spans="1:6" x14ac:dyDescent="0.3">
      <c r="A100" s="1"/>
      <c r="B100" s="24"/>
      <c r="C100" s="33"/>
      <c r="D100" s="31"/>
      <c r="E100" s="33"/>
      <c r="F100" s="33"/>
    </row>
    <row r="101" spans="1:6" x14ac:dyDescent="0.3">
      <c r="A101" s="1"/>
      <c r="B101" s="24"/>
      <c r="C101" s="33"/>
      <c r="D101" s="31"/>
      <c r="E101" s="33"/>
      <c r="F101" s="33"/>
    </row>
    <row r="102" spans="1:6" x14ac:dyDescent="0.3">
      <c r="A102" s="1"/>
      <c r="B102" s="24"/>
      <c r="C102" s="33"/>
      <c r="D102" s="31"/>
      <c r="E102" s="33"/>
      <c r="F102" s="33"/>
    </row>
    <row r="103" spans="1:6" x14ac:dyDescent="0.3">
      <c r="A103" s="1"/>
      <c r="B103" s="24"/>
      <c r="C103" s="33"/>
      <c r="D103" s="31"/>
      <c r="E103" s="33"/>
      <c r="F103" s="33"/>
    </row>
    <row r="104" spans="1:6" x14ac:dyDescent="0.3">
      <c r="A104" s="1"/>
      <c r="B104" s="24"/>
      <c r="C104" s="33"/>
      <c r="D104" s="31"/>
      <c r="E104" s="33"/>
      <c r="F104" s="33"/>
    </row>
    <row r="105" spans="1:6" x14ac:dyDescent="0.3">
      <c r="A105" s="1"/>
      <c r="B105" s="24"/>
      <c r="C105" s="33"/>
      <c r="D105" s="31"/>
      <c r="E105" s="33"/>
      <c r="F105" s="33"/>
    </row>
    <row r="106" spans="1:6" x14ac:dyDescent="0.3">
      <c r="A106" s="1"/>
      <c r="B106" s="24"/>
      <c r="C106" s="33"/>
      <c r="D106" s="31"/>
      <c r="E106" s="33"/>
      <c r="F106" s="33"/>
    </row>
    <row r="107" spans="1:6" x14ac:dyDescent="0.3">
      <c r="A107" s="1"/>
      <c r="B107" s="24"/>
      <c r="C107" s="33"/>
      <c r="D107" s="31"/>
      <c r="E107" s="33"/>
      <c r="F107" s="33"/>
    </row>
    <row r="108" spans="1:6" x14ac:dyDescent="0.3">
      <c r="B108" s="24"/>
      <c r="C108" s="33"/>
      <c r="D108" s="31"/>
      <c r="E108" s="33"/>
      <c r="F108" s="33"/>
    </row>
    <row r="109" spans="1:6" x14ac:dyDescent="0.3">
      <c r="B109" s="24"/>
      <c r="C109" s="33"/>
      <c r="D109" s="31"/>
      <c r="E109" s="33"/>
      <c r="F109" s="33"/>
    </row>
    <row r="110" spans="1:6" x14ac:dyDescent="0.3">
      <c r="B110" s="24"/>
      <c r="C110" s="33"/>
      <c r="D110" s="31"/>
      <c r="E110" s="33"/>
      <c r="F110" s="33"/>
    </row>
    <row r="111" spans="1:6" x14ac:dyDescent="0.3">
      <c r="B111" s="24"/>
      <c r="C111" s="33"/>
      <c r="D111" s="31"/>
      <c r="E111" s="33"/>
      <c r="F111" s="33"/>
    </row>
    <row r="112" spans="1:6" x14ac:dyDescent="0.3">
      <c r="B112" s="24"/>
      <c r="C112" s="33"/>
      <c r="D112" s="31"/>
      <c r="E112" s="33"/>
      <c r="F112" s="33"/>
    </row>
    <row r="113" spans="2:6" x14ac:dyDescent="0.3">
      <c r="B113" s="24"/>
      <c r="C113" s="33"/>
      <c r="D113" s="31"/>
      <c r="E113" s="33"/>
      <c r="F113" s="33"/>
    </row>
    <row r="114" spans="2:6" x14ac:dyDescent="0.3">
      <c r="B114" s="24"/>
      <c r="C114" s="33"/>
      <c r="D114" s="31"/>
      <c r="E114" s="33"/>
      <c r="F114" s="33"/>
    </row>
    <row r="115" spans="2:6" x14ac:dyDescent="0.3">
      <c r="B115" s="24"/>
    </row>
    <row r="116" spans="2:6" x14ac:dyDescent="0.3">
      <c r="B116" s="24"/>
    </row>
  </sheetData>
  <mergeCells count="43">
    <mergeCell ref="A89:B89"/>
    <mergeCell ref="C89:F89"/>
    <mergeCell ref="A90:B90"/>
    <mergeCell ref="C90:F90"/>
    <mergeCell ref="A86:B86"/>
    <mergeCell ref="C86:F86"/>
    <mergeCell ref="A87:B87"/>
    <mergeCell ref="C87:F87"/>
    <mergeCell ref="A88:B88"/>
    <mergeCell ref="C88:F88"/>
    <mergeCell ref="A83:F83"/>
    <mergeCell ref="A84:B84"/>
    <mergeCell ref="C84:F84"/>
    <mergeCell ref="A85:B85"/>
    <mergeCell ref="C85:F85"/>
    <mergeCell ref="A73:B73"/>
    <mergeCell ref="C73:F73"/>
    <mergeCell ref="A75:F75"/>
    <mergeCell ref="C80:E80"/>
    <mergeCell ref="A81:B81"/>
    <mergeCell ref="C81:F81"/>
    <mergeCell ref="A1:B2"/>
    <mergeCell ref="A3:F3"/>
    <mergeCell ref="C4:E4"/>
    <mergeCell ref="A10:B10"/>
    <mergeCell ref="C10:F10"/>
    <mergeCell ref="A66:B66"/>
    <mergeCell ref="C66:F66"/>
    <mergeCell ref="A68:F68"/>
    <mergeCell ref="C40:F40"/>
    <mergeCell ref="A42:F42"/>
    <mergeCell ref="A46:A48"/>
    <mergeCell ref="A40:B40"/>
    <mergeCell ref="A12:F12"/>
    <mergeCell ref="A13:A20"/>
    <mergeCell ref="A28:B28"/>
    <mergeCell ref="C28:F28"/>
    <mergeCell ref="A30:F30"/>
    <mergeCell ref="A92:B92"/>
    <mergeCell ref="A93:B93"/>
    <mergeCell ref="C93:F93"/>
    <mergeCell ref="A94:B94"/>
    <mergeCell ref="C94:F94"/>
  </mergeCells>
  <phoneticPr fontId="1" type="noConversion"/>
  <pageMargins left="0.7" right="0.7" top="0.75" bottom="0.75" header="0.3" footer="0.3"/>
  <pageSetup paperSize="9" scale="78" fitToHeight="0" orientation="portrait" verticalDpi="4294967292" r:id="rId1"/>
  <headerFooter>
    <oddHeader>&amp;L&amp;"Calibri,Regular"&amp;18TROŠKOVNIK&amp;R&amp;"-,Regular"&amp;9Andrija Hebranga 1, Zadar</oddHeader>
    <oddFooter>&amp;R&amp;"Calibri,Regular"&amp;9&amp;P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15"/>
  <sheetViews>
    <sheetView view="pageBreakPreview" topLeftCell="A29" zoomScaleNormal="100" zoomScaleSheetLayoutView="100" workbookViewId="0">
      <selection activeCell="C21" sqref="C21"/>
    </sheetView>
  </sheetViews>
  <sheetFormatPr defaultColWidth="11.44140625" defaultRowHeight="15.6" x14ac:dyDescent="0.3"/>
  <cols>
    <col min="1" max="1" width="5.6640625" style="2" customWidth="1"/>
    <col min="2" max="2" width="4.6640625" style="2" customWidth="1"/>
    <col min="3" max="3" width="72.33203125" style="142" customWidth="1"/>
    <col min="4" max="4" width="8.6640625" style="38" customWidth="1"/>
    <col min="5" max="5" width="6.6640625" style="22" customWidth="1"/>
    <col min="6" max="6" width="8.6640625" style="38" customWidth="1"/>
    <col min="7" max="7" width="9.6640625" style="38" customWidth="1"/>
    <col min="8" max="16384" width="11.44140625" style="2"/>
  </cols>
  <sheetData>
    <row r="1" spans="2:7" x14ac:dyDescent="0.3">
      <c r="B1" s="178" t="s">
        <v>58</v>
      </c>
      <c r="C1" s="179"/>
      <c r="D1" s="19" t="s">
        <v>31</v>
      </c>
      <c r="E1" s="14" t="s">
        <v>30</v>
      </c>
      <c r="F1" s="14" t="s">
        <v>32</v>
      </c>
      <c r="G1" s="14" t="s">
        <v>0</v>
      </c>
    </row>
    <row r="2" spans="2:7" ht="16.5" customHeight="1" thickBot="1" x14ac:dyDescent="0.35">
      <c r="B2" s="216"/>
      <c r="C2" s="217"/>
      <c r="D2" s="32"/>
      <c r="E2" s="30"/>
      <c r="F2" s="39"/>
      <c r="G2" s="39"/>
    </row>
    <row r="3" spans="2:7" ht="20.100000000000001" customHeight="1" thickBot="1" x14ac:dyDescent="0.35">
      <c r="B3" s="170" t="s">
        <v>55</v>
      </c>
      <c r="C3" s="171"/>
      <c r="D3" s="171"/>
      <c r="E3" s="171"/>
      <c r="F3" s="171"/>
      <c r="G3" s="172"/>
    </row>
    <row r="4" spans="2:7" s="1" customFormat="1" ht="27.6" x14ac:dyDescent="0.3">
      <c r="B4" s="71" t="s">
        <v>1</v>
      </c>
      <c r="C4" s="43" t="s">
        <v>59</v>
      </c>
      <c r="D4" s="34">
        <v>20</v>
      </c>
      <c r="E4" s="44" t="s">
        <v>7</v>
      </c>
      <c r="F4" s="34"/>
      <c r="G4" s="34">
        <f>D4*F4</f>
        <v>0</v>
      </c>
    </row>
    <row r="5" spans="2:7" s="1" customFormat="1" ht="16.5" customHeight="1" x14ac:dyDescent="0.3">
      <c r="B5" s="16"/>
      <c r="C5" s="126"/>
      <c r="D5" s="34"/>
      <c r="E5" s="21"/>
      <c r="F5" s="34"/>
      <c r="G5" s="34"/>
    </row>
    <row r="6" spans="2:7" s="127" customFormat="1" ht="94.5" customHeight="1" thickBot="1" x14ac:dyDescent="0.35">
      <c r="B6" s="125" t="s">
        <v>3</v>
      </c>
      <c r="C6" s="43" t="s">
        <v>60</v>
      </c>
      <c r="D6" s="34">
        <v>330</v>
      </c>
      <c r="E6" s="44" t="s">
        <v>11</v>
      </c>
      <c r="F6" s="34"/>
      <c r="G6" s="34">
        <f>D6*F6</f>
        <v>0</v>
      </c>
    </row>
    <row r="7" spans="2:7" s="7" customFormat="1" ht="20.100000000000001" customHeight="1" thickBot="1" x14ac:dyDescent="0.35">
      <c r="B7" s="170" t="s">
        <v>61</v>
      </c>
      <c r="C7" s="172"/>
      <c r="D7" s="175">
        <f>G4+G6</f>
        <v>0</v>
      </c>
      <c r="E7" s="176"/>
      <c r="F7" s="176"/>
      <c r="G7" s="177"/>
    </row>
    <row r="8" spans="2:7" ht="16.5" customHeight="1" thickBot="1" x14ac:dyDescent="0.35">
      <c r="B8" s="1"/>
      <c r="C8" s="128"/>
      <c r="D8" s="35"/>
      <c r="E8" s="29"/>
      <c r="F8" s="35"/>
      <c r="G8" s="35"/>
    </row>
    <row r="9" spans="2:7" ht="20.100000000000001" customHeight="1" thickBot="1" x14ac:dyDescent="0.35">
      <c r="B9" s="170" t="s">
        <v>62</v>
      </c>
      <c r="C9" s="171"/>
      <c r="D9" s="171"/>
      <c r="E9" s="171"/>
      <c r="F9" s="171"/>
      <c r="G9" s="172"/>
    </row>
    <row r="10" spans="2:7" s="127" customFormat="1" ht="136.5" customHeight="1" x14ac:dyDescent="0.3">
      <c r="B10" s="125" t="s">
        <v>1</v>
      </c>
      <c r="C10" s="43" t="s">
        <v>63</v>
      </c>
      <c r="D10" s="34">
        <v>100</v>
      </c>
      <c r="E10" s="21" t="s">
        <v>11</v>
      </c>
      <c r="F10" s="34"/>
      <c r="G10" s="34">
        <f>D10*F10</f>
        <v>0</v>
      </c>
    </row>
    <row r="11" spans="2:7" s="127" customFormat="1" ht="16.5" customHeight="1" x14ac:dyDescent="0.3">
      <c r="B11" s="16"/>
      <c r="C11" s="126"/>
      <c r="D11" s="34"/>
      <c r="E11" s="129"/>
      <c r="F11" s="34"/>
      <c r="G11" s="34"/>
    </row>
    <row r="12" spans="2:7" s="127" customFormat="1" ht="40.5" customHeight="1" thickBot="1" x14ac:dyDescent="0.35">
      <c r="B12" s="125" t="s">
        <v>3</v>
      </c>
      <c r="C12" s="43" t="s">
        <v>64</v>
      </c>
      <c r="D12" s="34">
        <v>3</v>
      </c>
      <c r="E12" s="21" t="s">
        <v>57</v>
      </c>
      <c r="F12" s="34"/>
      <c r="G12" s="34">
        <f>D12*F12</f>
        <v>0</v>
      </c>
    </row>
    <row r="13" spans="2:7" s="7" customFormat="1" ht="20.100000000000001" customHeight="1" thickBot="1" x14ac:dyDescent="0.35">
      <c r="B13" s="170" t="s">
        <v>65</v>
      </c>
      <c r="C13" s="172"/>
      <c r="D13" s="175">
        <f>G10+G12</f>
        <v>0</v>
      </c>
      <c r="E13" s="176"/>
      <c r="F13" s="176"/>
      <c r="G13" s="177"/>
    </row>
    <row r="14" spans="2:7" ht="16.5" customHeight="1" thickBot="1" x14ac:dyDescent="0.35">
      <c r="B14" s="1"/>
      <c r="C14" s="128"/>
      <c r="D14" s="35"/>
      <c r="E14" s="29"/>
      <c r="F14" s="35"/>
      <c r="G14" s="35"/>
    </row>
    <row r="15" spans="2:7" ht="20.100000000000001" customHeight="1" thickBot="1" x14ac:dyDescent="0.35">
      <c r="B15" s="170" t="s">
        <v>66</v>
      </c>
      <c r="C15" s="171"/>
      <c r="D15" s="171"/>
      <c r="E15" s="171"/>
      <c r="F15" s="171"/>
      <c r="G15" s="172"/>
    </row>
    <row r="16" spans="2:7" ht="16.5" customHeight="1" x14ac:dyDescent="0.3">
      <c r="B16" s="16"/>
      <c r="C16" s="131"/>
      <c r="D16" s="132"/>
      <c r="E16" s="133"/>
      <c r="F16" s="134"/>
      <c r="G16" s="132"/>
    </row>
    <row r="17" spans="2:7" s="130" customFormat="1" ht="132" customHeight="1" x14ac:dyDescent="0.3">
      <c r="B17" s="125" t="s">
        <v>1</v>
      </c>
      <c r="C17" s="43" t="s">
        <v>67</v>
      </c>
      <c r="D17" s="34">
        <v>330</v>
      </c>
      <c r="E17" s="21" t="s">
        <v>11</v>
      </c>
      <c r="F17" s="34"/>
      <c r="G17" s="34">
        <f>D17*F17</f>
        <v>0</v>
      </c>
    </row>
    <row r="18" spans="2:7" ht="16.5" customHeight="1" x14ac:dyDescent="0.3">
      <c r="B18" s="16"/>
      <c r="C18" s="131"/>
      <c r="D18" s="132"/>
      <c r="E18" s="133"/>
      <c r="F18" s="134"/>
      <c r="G18" s="132"/>
    </row>
    <row r="19" spans="2:7" ht="166.8" x14ac:dyDescent="0.3">
      <c r="B19" s="125" t="s">
        <v>3</v>
      </c>
      <c r="C19" s="159" t="s">
        <v>110</v>
      </c>
      <c r="D19" s="34">
        <v>330</v>
      </c>
      <c r="E19" s="21" t="s">
        <v>11</v>
      </c>
      <c r="F19" s="34"/>
      <c r="G19" s="34">
        <f>D19*F19</f>
        <v>0</v>
      </c>
    </row>
    <row r="20" spans="2:7" ht="16.5" customHeight="1" x14ac:dyDescent="0.3">
      <c r="B20" s="16"/>
      <c r="C20" s="135"/>
      <c r="D20" s="34"/>
      <c r="E20" s="21"/>
      <c r="F20" s="34"/>
      <c r="G20" s="34"/>
    </row>
    <row r="21" spans="2:7" s="137" customFormat="1" ht="302.25" customHeight="1" x14ac:dyDescent="0.3">
      <c r="B21" s="136" t="s">
        <v>4</v>
      </c>
      <c r="C21" s="101" t="s">
        <v>102</v>
      </c>
      <c r="D21" s="34">
        <v>330</v>
      </c>
      <c r="E21" s="21" t="s">
        <v>11</v>
      </c>
      <c r="F21" s="34"/>
      <c r="G21" s="34">
        <f>D21*F21</f>
        <v>0</v>
      </c>
    </row>
    <row r="22" spans="2:7" s="137" customFormat="1" x14ac:dyDescent="0.3">
      <c r="B22" s="136"/>
      <c r="C22" s="101"/>
      <c r="D22" s="34"/>
      <c r="E22" s="21"/>
      <c r="F22" s="34"/>
      <c r="G22" s="34"/>
    </row>
    <row r="23" spans="2:7" ht="27.6" x14ac:dyDescent="0.3">
      <c r="B23" s="125" t="s">
        <v>5</v>
      </c>
      <c r="C23" s="43" t="s">
        <v>68</v>
      </c>
      <c r="D23" s="34">
        <v>185</v>
      </c>
      <c r="E23" s="21" t="s">
        <v>7</v>
      </c>
      <c r="F23" s="34"/>
      <c r="G23" s="34">
        <f>D23*F23</f>
        <v>0</v>
      </c>
    </row>
    <row r="24" spans="2:7" ht="16.5" customHeight="1" x14ac:dyDescent="0.3">
      <c r="B24" s="16"/>
      <c r="C24" s="135"/>
      <c r="D24" s="34"/>
      <c r="E24" s="21"/>
      <c r="F24" s="34"/>
      <c r="G24" s="34"/>
    </row>
    <row r="25" spans="2:7" ht="27.6" x14ac:dyDescent="0.3">
      <c r="B25" s="136" t="s">
        <v>6</v>
      </c>
      <c r="C25" s="101" t="s">
        <v>69</v>
      </c>
      <c r="D25" s="34">
        <v>20</v>
      </c>
      <c r="E25" s="21" t="s">
        <v>70</v>
      </c>
      <c r="F25" s="34"/>
      <c r="G25" s="34">
        <f>D25*F25</f>
        <v>0</v>
      </c>
    </row>
    <row r="26" spans="2:7" s="7" customFormat="1" ht="20.100000000000001" customHeight="1" x14ac:dyDescent="0.3">
      <c r="B26" s="136"/>
      <c r="C26" s="101"/>
      <c r="D26" s="34"/>
      <c r="E26" s="21"/>
      <c r="F26" s="34"/>
      <c r="G26" s="34"/>
    </row>
    <row r="27" spans="2:7" ht="55.2" x14ac:dyDescent="0.3">
      <c r="B27" s="136" t="s">
        <v>71</v>
      </c>
      <c r="C27" s="101" t="s">
        <v>72</v>
      </c>
      <c r="D27" s="34">
        <v>5</v>
      </c>
      <c r="E27" s="21" t="s">
        <v>70</v>
      </c>
      <c r="F27" s="34"/>
      <c r="G27" s="34">
        <f>D27*F27</f>
        <v>0</v>
      </c>
    </row>
    <row r="28" spans="2:7" ht="20.100000000000001" customHeight="1" x14ac:dyDescent="0.3">
      <c r="B28" s="16"/>
      <c r="C28" s="135"/>
      <c r="D28" s="34"/>
      <c r="E28" s="21"/>
      <c r="F28" s="34"/>
      <c r="G28" s="34"/>
    </row>
    <row r="29" spans="2:7" ht="70.2" x14ac:dyDescent="0.3">
      <c r="B29" s="136" t="s">
        <v>42</v>
      </c>
      <c r="C29" s="43" t="s">
        <v>94</v>
      </c>
      <c r="D29" s="34">
        <v>240</v>
      </c>
      <c r="E29" s="21" t="s">
        <v>11</v>
      </c>
      <c r="F29" s="34"/>
      <c r="G29" s="34">
        <f>D29*F29</f>
        <v>0</v>
      </c>
    </row>
    <row r="30" spans="2:7" ht="20.100000000000001" customHeight="1" thickBot="1" x14ac:dyDescent="0.35">
      <c r="B30" s="16"/>
      <c r="C30" s="135"/>
      <c r="D30" s="34"/>
      <c r="E30" s="21"/>
      <c r="F30" s="34"/>
      <c r="G30" s="34"/>
    </row>
    <row r="31" spans="2:7" s="7" customFormat="1" ht="20.100000000000001" customHeight="1" thickBot="1" x14ac:dyDescent="0.35">
      <c r="B31" s="170" t="s">
        <v>73</v>
      </c>
      <c r="C31" s="172"/>
      <c r="D31" s="175">
        <f>SUM(G17:G30)</f>
        <v>0</v>
      </c>
      <c r="E31" s="176"/>
      <c r="F31" s="176"/>
      <c r="G31" s="177"/>
    </row>
    <row r="32" spans="2:7" ht="16.5" customHeight="1" thickBot="1" x14ac:dyDescent="0.35">
      <c r="B32" s="1"/>
      <c r="C32" s="128"/>
      <c r="D32" s="33"/>
      <c r="E32" s="31"/>
      <c r="F32" s="33"/>
      <c r="G32" s="33"/>
    </row>
    <row r="33" spans="2:7" s="138" customFormat="1" ht="20.100000000000001" customHeight="1" thickBot="1" x14ac:dyDescent="0.35">
      <c r="B33" s="170" t="s">
        <v>74</v>
      </c>
      <c r="C33" s="171"/>
      <c r="D33" s="171"/>
      <c r="E33" s="171"/>
      <c r="F33" s="171"/>
      <c r="G33" s="172"/>
    </row>
    <row r="34" spans="2:7" s="7" customFormat="1" ht="55.8" thickBot="1" x14ac:dyDescent="0.35">
      <c r="B34" s="125" t="s">
        <v>1</v>
      </c>
      <c r="C34" s="43" t="s">
        <v>75</v>
      </c>
      <c r="D34" s="34">
        <v>20</v>
      </c>
      <c r="E34" s="21" t="s">
        <v>7</v>
      </c>
      <c r="F34" s="34"/>
      <c r="G34" s="34">
        <f>D34*F34</f>
        <v>0</v>
      </c>
    </row>
    <row r="35" spans="2:7" s="7" customFormat="1" ht="20.100000000000001" customHeight="1" thickBot="1" x14ac:dyDescent="0.35">
      <c r="B35" s="170" t="s">
        <v>76</v>
      </c>
      <c r="C35" s="172"/>
      <c r="D35" s="175">
        <f>G34</f>
        <v>0</v>
      </c>
      <c r="E35" s="176"/>
      <c r="F35" s="176"/>
      <c r="G35" s="177"/>
    </row>
    <row r="36" spans="2:7" s="7" customFormat="1" ht="20.100000000000001" customHeight="1" thickBot="1" x14ac:dyDescent="0.35">
      <c r="B36" s="1"/>
      <c r="C36" s="90"/>
      <c r="D36" s="35"/>
      <c r="E36" s="29"/>
      <c r="F36" s="35"/>
      <c r="G36" s="35"/>
    </row>
    <row r="37" spans="2:7" s="7" customFormat="1" ht="20.100000000000001" customHeight="1" thickBot="1" x14ac:dyDescent="0.35">
      <c r="B37" s="170" t="s">
        <v>77</v>
      </c>
      <c r="C37" s="210"/>
      <c r="D37" s="171"/>
      <c r="E37" s="171"/>
      <c r="F37" s="171"/>
      <c r="G37" s="172"/>
    </row>
    <row r="38" spans="2:7" s="7" customFormat="1" ht="20.100000000000001" customHeight="1" x14ac:dyDescent="0.3">
      <c r="B38" s="211" t="s">
        <v>78</v>
      </c>
      <c r="C38" s="212"/>
      <c r="D38" s="213">
        <f>D7</f>
        <v>0</v>
      </c>
      <c r="E38" s="214"/>
      <c r="F38" s="214"/>
      <c r="G38" s="215"/>
    </row>
    <row r="39" spans="2:7" s="7" customFormat="1" ht="16.5" customHeight="1" x14ac:dyDescent="0.3">
      <c r="B39" s="208" t="s">
        <v>62</v>
      </c>
      <c r="C39" s="209"/>
      <c r="D39" s="202">
        <f>D13</f>
        <v>0</v>
      </c>
      <c r="E39" s="203"/>
      <c r="F39" s="203"/>
      <c r="G39" s="204"/>
    </row>
    <row r="40" spans="2:7" s="12" customFormat="1" ht="16.5" customHeight="1" x14ac:dyDescent="0.3">
      <c r="B40" s="208" t="s">
        <v>66</v>
      </c>
      <c r="C40" s="209"/>
      <c r="D40" s="202">
        <f>D31</f>
        <v>0</v>
      </c>
      <c r="E40" s="203"/>
      <c r="F40" s="203"/>
      <c r="G40" s="204"/>
    </row>
    <row r="41" spans="2:7" s="12" customFormat="1" ht="16.5" customHeight="1" thickBot="1" x14ac:dyDescent="0.35">
      <c r="B41" s="139" t="s">
        <v>74</v>
      </c>
      <c r="C41" s="140"/>
      <c r="D41" s="202">
        <f>D35</f>
        <v>0</v>
      </c>
      <c r="E41" s="203"/>
      <c r="F41" s="203"/>
      <c r="G41" s="204"/>
    </row>
    <row r="42" spans="2:7" s="12" customFormat="1" ht="27.75" customHeight="1" thickBot="1" x14ac:dyDescent="0.35">
      <c r="B42" s="200" t="s">
        <v>36</v>
      </c>
      <c r="C42" s="201"/>
      <c r="D42" s="175">
        <f>SUM(D38:G41)</f>
        <v>0</v>
      </c>
      <c r="E42" s="176"/>
      <c r="F42" s="176"/>
      <c r="G42" s="177"/>
    </row>
    <row r="43" spans="2:7" x14ac:dyDescent="0.3">
      <c r="B43" s="6"/>
      <c r="C43" s="90"/>
      <c r="D43" s="33"/>
      <c r="E43" s="31"/>
      <c r="F43" s="33"/>
      <c r="G43" s="40"/>
    </row>
    <row r="44" spans="2:7" x14ac:dyDescent="0.3">
      <c r="B44" s="124"/>
      <c r="C44" s="141"/>
      <c r="D44" s="93"/>
      <c r="E44" s="107"/>
      <c r="F44" s="93"/>
      <c r="G44" s="95"/>
    </row>
    <row r="45" spans="2:7" x14ac:dyDescent="0.3">
      <c r="B45" s="155"/>
      <c r="C45" s="156"/>
      <c r="D45" s="205"/>
      <c r="E45" s="205"/>
      <c r="F45" s="205"/>
      <c r="G45" s="205"/>
    </row>
    <row r="46" spans="2:7" ht="30" customHeight="1" x14ac:dyDescent="0.3">
      <c r="B46" s="206"/>
      <c r="C46" s="207"/>
      <c r="D46" s="157"/>
      <c r="E46" s="158"/>
      <c r="F46" s="157"/>
      <c r="G46" s="157"/>
    </row>
    <row r="47" spans="2:7" x14ac:dyDescent="0.3">
      <c r="B47" s="1"/>
      <c r="C47" s="128"/>
      <c r="D47" s="33"/>
      <c r="E47" s="31"/>
      <c r="F47" s="33"/>
      <c r="G47" s="33"/>
    </row>
    <row r="48" spans="2:7" x14ac:dyDescent="0.3">
      <c r="B48" s="1"/>
      <c r="C48" s="128"/>
      <c r="D48" s="33"/>
      <c r="E48" s="31"/>
      <c r="F48" s="33"/>
      <c r="G48" s="33"/>
    </row>
    <row r="49" spans="2:7" x14ac:dyDescent="0.3">
      <c r="B49" s="1"/>
      <c r="C49" s="128"/>
      <c r="D49" s="33"/>
      <c r="E49" s="31"/>
      <c r="F49" s="33"/>
      <c r="G49" s="33"/>
    </row>
    <row r="50" spans="2:7" x14ac:dyDescent="0.3">
      <c r="B50" s="1"/>
      <c r="C50" s="128"/>
      <c r="D50" s="33"/>
      <c r="E50" s="31"/>
      <c r="F50" s="33"/>
      <c r="G50" s="33"/>
    </row>
    <row r="51" spans="2:7" x14ac:dyDescent="0.3">
      <c r="B51" s="1"/>
      <c r="C51" s="128"/>
      <c r="D51" s="33"/>
      <c r="E51" s="31"/>
      <c r="F51" s="33"/>
      <c r="G51" s="33"/>
    </row>
    <row r="52" spans="2:7" x14ac:dyDescent="0.3">
      <c r="B52" s="1"/>
      <c r="C52" s="128"/>
      <c r="D52" s="33"/>
      <c r="E52" s="31"/>
      <c r="F52" s="33"/>
      <c r="G52" s="33"/>
    </row>
    <row r="53" spans="2:7" x14ac:dyDescent="0.3">
      <c r="B53" s="1"/>
      <c r="C53" s="128"/>
      <c r="D53" s="33"/>
      <c r="E53" s="31"/>
      <c r="F53" s="33"/>
      <c r="G53" s="33"/>
    </row>
    <row r="54" spans="2:7" x14ac:dyDescent="0.3">
      <c r="B54" s="1"/>
      <c r="C54" s="128"/>
      <c r="D54" s="33"/>
      <c r="E54" s="31"/>
      <c r="F54" s="33"/>
      <c r="G54" s="33"/>
    </row>
    <row r="55" spans="2:7" x14ac:dyDescent="0.3">
      <c r="B55" s="1"/>
      <c r="C55" s="128"/>
      <c r="D55" s="33"/>
      <c r="E55" s="31"/>
      <c r="F55" s="33"/>
      <c r="G55" s="33"/>
    </row>
    <row r="56" spans="2:7" x14ac:dyDescent="0.3">
      <c r="B56" s="1"/>
      <c r="C56" s="128"/>
      <c r="D56" s="33"/>
      <c r="E56" s="31"/>
      <c r="F56" s="33"/>
      <c r="G56" s="33"/>
    </row>
    <row r="57" spans="2:7" x14ac:dyDescent="0.3">
      <c r="B57" s="1"/>
      <c r="C57" s="128"/>
      <c r="D57" s="33"/>
      <c r="E57" s="31"/>
      <c r="F57" s="33"/>
      <c r="G57" s="33"/>
    </row>
    <row r="58" spans="2:7" x14ac:dyDescent="0.3">
      <c r="B58" s="1"/>
      <c r="C58" s="128"/>
      <c r="D58" s="33"/>
      <c r="E58" s="31"/>
      <c r="F58" s="33"/>
      <c r="G58" s="33"/>
    </row>
    <row r="59" spans="2:7" x14ac:dyDescent="0.3">
      <c r="B59" s="1"/>
      <c r="C59" s="128"/>
      <c r="D59" s="33"/>
      <c r="E59" s="31"/>
      <c r="F59" s="33"/>
      <c r="G59" s="33"/>
    </row>
    <row r="60" spans="2:7" x14ac:dyDescent="0.3">
      <c r="B60" s="1"/>
      <c r="C60" s="128"/>
      <c r="D60" s="33"/>
      <c r="E60" s="31"/>
      <c r="F60" s="33"/>
      <c r="G60" s="33"/>
    </row>
    <row r="61" spans="2:7" x14ac:dyDescent="0.3">
      <c r="B61" s="1"/>
      <c r="C61" s="128"/>
      <c r="D61" s="33"/>
      <c r="E61" s="31"/>
      <c r="F61" s="33"/>
      <c r="G61" s="33"/>
    </row>
    <row r="62" spans="2:7" x14ac:dyDescent="0.3">
      <c r="B62" s="1"/>
      <c r="C62" s="128"/>
      <c r="D62" s="33"/>
      <c r="E62" s="31"/>
      <c r="F62" s="33"/>
      <c r="G62" s="33"/>
    </row>
    <row r="63" spans="2:7" x14ac:dyDescent="0.3">
      <c r="B63" s="1"/>
      <c r="C63" s="128"/>
      <c r="D63" s="33"/>
      <c r="E63" s="31"/>
      <c r="F63" s="33"/>
      <c r="G63" s="33"/>
    </row>
    <row r="64" spans="2:7" x14ac:dyDescent="0.3">
      <c r="B64" s="1"/>
      <c r="C64" s="128"/>
      <c r="D64" s="33"/>
      <c r="E64" s="31"/>
      <c r="F64" s="33"/>
      <c r="G64" s="33"/>
    </row>
    <row r="65" spans="2:7" x14ac:dyDescent="0.3">
      <c r="B65" s="1"/>
      <c r="C65" s="128"/>
      <c r="D65" s="33"/>
      <c r="E65" s="31"/>
      <c r="F65" s="33"/>
      <c r="G65" s="33"/>
    </row>
    <row r="66" spans="2:7" x14ac:dyDescent="0.3">
      <c r="B66" s="1"/>
      <c r="C66" s="128"/>
      <c r="D66" s="33"/>
      <c r="E66" s="31"/>
      <c r="F66" s="33"/>
      <c r="G66" s="33"/>
    </row>
    <row r="67" spans="2:7" x14ac:dyDescent="0.3">
      <c r="B67" s="1"/>
      <c r="C67" s="128"/>
      <c r="D67" s="33"/>
      <c r="E67" s="31"/>
      <c r="F67" s="33"/>
      <c r="G67" s="33"/>
    </row>
    <row r="68" spans="2:7" x14ac:dyDescent="0.3">
      <c r="B68" s="1"/>
      <c r="C68" s="128"/>
      <c r="D68" s="33"/>
      <c r="E68" s="31"/>
      <c r="F68" s="33"/>
      <c r="G68" s="33"/>
    </row>
    <row r="69" spans="2:7" x14ac:dyDescent="0.3">
      <c r="B69" s="1"/>
      <c r="C69" s="128"/>
      <c r="D69" s="33"/>
      <c r="E69" s="31"/>
      <c r="F69" s="33"/>
      <c r="G69" s="33"/>
    </row>
    <row r="70" spans="2:7" x14ac:dyDescent="0.3">
      <c r="B70" s="1"/>
      <c r="C70" s="128"/>
      <c r="D70" s="33"/>
      <c r="E70" s="31"/>
      <c r="F70" s="33"/>
      <c r="G70" s="33"/>
    </row>
    <row r="71" spans="2:7" x14ac:dyDescent="0.3">
      <c r="B71" s="1"/>
      <c r="C71" s="128"/>
      <c r="D71" s="33"/>
      <c r="E71" s="31"/>
      <c r="F71" s="33"/>
      <c r="G71" s="33"/>
    </row>
    <row r="72" spans="2:7" x14ac:dyDescent="0.3">
      <c r="B72" s="1"/>
      <c r="C72" s="128"/>
      <c r="D72" s="33"/>
      <c r="E72" s="31"/>
      <c r="F72" s="33"/>
      <c r="G72" s="33"/>
    </row>
    <row r="73" spans="2:7" x14ac:dyDescent="0.3">
      <c r="B73" s="1"/>
      <c r="C73" s="128"/>
      <c r="D73" s="33"/>
      <c r="E73" s="31"/>
      <c r="F73" s="33"/>
      <c r="G73" s="33"/>
    </row>
    <row r="74" spans="2:7" x14ac:dyDescent="0.3">
      <c r="B74" s="1"/>
      <c r="C74" s="128"/>
      <c r="D74" s="33"/>
      <c r="E74" s="31"/>
      <c r="F74" s="33"/>
      <c r="G74" s="33"/>
    </row>
    <row r="75" spans="2:7" x14ac:dyDescent="0.3">
      <c r="B75" s="1"/>
      <c r="C75" s="128"/>
      <c r="D75" s="33"/>
      <c r="E75" s="31"/>
      <c r="F75" s="33"/>
      <c r="G75" s="33"/>
    </row>
    <row r="76" spans="2:7" x14ac:dyDescent="0.3">
      <c r="B76" s="1"/>
      <c r="C76" s="128"/>
      <c r="D76" s="33"/>
      <c r="E76" s="31"/>
      <c r="F76" s="33"/>
      <c r="G76" s="33"/>
    </row>
    <row r="77" spans="2:7" x14ac:dyDescent="0.3">
      <c r="B77" s="1"/>
      <c r="C77" s="128"/>
      <c r="D77" s="33"/>
      <c r="E77" s="31"/>
      <c r="F77" s="33"/>
      <c r="G77" s="33"/>
    </row>
    <row r="78" spans="2:7" x14ac:dyDescent="0.3">
      <c r="B78" s="1"/>
      <c r="C78" s="128"/>
      <c r="D78" s="33"/>
      <c r="E78" s="31"/>
      <c r="F78" s="33"/>
      <c r="G78" s="33"/>
    </row>
    <row r="79" spans="2:7" x14ac:dyDescent="0.3">
      <c r="B79" s="1"/>
      <c r="C79" s="128"/>
      <c r="D79" s="33"/>
      <c r="E79" s="31"/>
      <c r="F79" s="33"/>
      <c r="G79" s="33"/>
    </row>
    <row r="80" spans="2:7" x14ac:dyDescent="0.3">
      <c r="B80" s="1"/>
      <c r="C80" s="128"/>
      <c r="D80" s="33"/>
      <c r="E80" s="31"/>
      <c r="F80" s="33"/>
      <c r="G80" s="33"/>
    </row>
    <row r="81" spans="2:7" x14ac:dyDescent="0.3">
      <c r="B81" s="1"/>
      <c r="C81" s="128"/>
      <c r="D81" s="33"/>
      <c r="E81" s="31"/>
      <c r="F81" s="33"/>
      <c r="G81" s="33"/>
    </row>
    <row r="82" spans="2:7" x14ac:dyDescent="0.3">
      <c r="B82" s="1"/>
      <c r="C82" s="128"/>
      <c r="D82" s="33"/>
      <c r="E82" s="31"/>
      <c r="F82" s="33"/>
      <c r="G82" s="33"/>
    </row>
    <row r="83" spans="2:7" x14ac:dyDescent="0.3">
      <c r="B83" s="1"/>
      <c r="C83" s="128"/>
      <c r="D83" s="33"/>
      <c r="E83" s="31"/>
      <c r="F83" s="33"/>
      <c r="G83" s="33"/>
    </row>
    <row r="84" spans="2:7" x14ac:dyDescent="0.3">
      <c r="B84" s="1"/>
      <c r="C84" s="128"/>
      <c r="D84" s="33"/>
      <c r="E84" s="31"/>
      <c r="F84" s="33"/>
      <c r="G84" s="33"/>
    </row>
    <row r="85" spans="2:7" x14ac:dyDescent="0.3">
      <c r="B85" s="1"/>
      <c r="C85" s="128"/>
      <c r="D85" s="33"/>
      <c r="E85" s="31"/>
      <c r="F85" s="33"/>
      <c r="G85" s="33"/>
    </row>
    <row r="86" spans="2:7" x14ac:dyDescent="0.3">
      <c r="B86" s="1"/>
      <c r="C86" s="128"/>
      <c r="D86" s="33"/>
      <c r="E86" s="31"/>
      <c r="F86" s="33"/>
      <c r="G86" s="33"/>
    </row>
    <row r="87" spans="2:7" x14ac:dyDescent="0.3">
      <c r="B87" s="1"/>
      <c r="C87" s="128"/>
      <c r="D87" s="33"/>
      <c r="E87" s="31"/>
      <c r="F87" s="33"/>
      <c r="G87" s="33"/>
    </row>
    <row r="88" spans="2:7" x14ac:dyDescent="0.3">
      <c r="B88" s="1"/>
      <c r="C88" s="128"/>
      <c r="D88" s="33"/>
      <c r="E88" s="31"/>
      <c r="F88" s="33"/>
      <c r="G88" s="33"/>
    </row>
    <row r="89" spans="2:7" x14ac:dyDescent="0.3">
      <c r="B89" s="1"/>
      <c r="C89" s="128"/>
      <c r="D89" s="33"/>
      <c r="E89" s="31"/>
      <c r="F89" s="33"/>
      <c r="G89" s="33"/>
    </row>
    <row r="90" spans="2:7" x14ac:dyDescent="0.3">
      <c r="B90" s="1"/>
      <c r="C90" s="128"/>
      <c r="D90" s="33"/>
      <c r="E90" s="31"/>
      <c r="F90" s="33"/>
      <c r="G90" s="33"/>
    </row>
    <row r="91" spans="2:7" x14ac:dyDescent="0.3">
      <c r="B91" s="1"/>
      <c r="C91" s="128"/>
      <c r="D91" s="33"/>
      <c r="E91" s="31"/>
      <c r="F91" s="33"/>
      <c r="G91" s="33"/>
    </row>
    <row r="92" spans="2:7" x14ac:dyDescent="0.3">
      <c r="B92" s="1"/>
      <c r="C92" s="128"/>
      <c r="D92" s="33"/>
      <c r="E92" s="31"/>
      <c r="F92" s="33"/>
      <c r="G92" s="33"/>
    </row>
    <row r="93" spans="2:7" x14ac:dyDescent="0.3">
      <c r="B93" s="1"/>
      <c r="C93" s="128"/>
      <c r="D93" s="33"/>
      <c r="E93" s="31"/>
      <c r="F93" s="33"/>
      <c r="G93" s="33"/>
    </row>
    <row r="94" spans="2:7" x14ac:dyDescent="0.3">
      <c r="B94" s="1"/>
      <c r="C94" s="128"/>
      <c r="D94" s="33"/>
      <c r="E94" s="31"/>
      <c r="F94" s="33"/>
      <c r="G94" s="33"/>
    </row>
    <row r="95" spans="2:7" x14ac:dyDescent="0.3">
      <c r="B95" s="1"/>
      <c r="C95" s="128"/>
      <c r="D95" s="33"/>
      <c r="E95" s="31"/>
      <c r="F95" s="33"/>
      <c r="G95" s="33"/>
    </row>
    <row r="96" spans="2:7" x14ac:dyDescent="0.3">
      <c r="B96" s="1"/>
      <c r="C96" s="128"/>
      <c r="D96" s="33"/>
      <c r="E96" s="31"/>
      <c r="F96" s="33"/>
      <c r="G96" s="33"/>
    </row>
    <row r="97" spans="2:7" x14ac:dyDescent="0.3">
      <c r="B97" s="1"/>
      <c r="C97" s="128"/>
      <c r="D97" s="33"/>
      <c r="E97" s="31"/>
      <c r="F97" s="33"/>
      <c r="G97" s="33"/>
    </row>
    <row r="98" spans="2:7" x14ac:dyDescent="0.3">
      <c r="B98" s="1"/>
      <c r="C98" s="128"/>
      <c r="D98" s="33"/>
      <c r="E98" s="31"/>
      <c r="F98" s="33"/>
      <c r="G98" s="33"/>
    </row>
    <row r="99" spans="2:7" x14ac:dyDescent="0.3">
      <c r="B99" s="1"/>
      <c r="C99" s="128"/>
      <c r="D99" s="33"/>
      <c r="E99" s="31"/>
      <c r="F99" s="33"/>
      <c r="G99" s="33"/>
    </row>
    <row r="100" spans="2:7" x14ac:dyDescent="0.3">
      <c r="B100" s="1"/>
      <c r="C100" s="128"/>
      <c r="D100" s="33"/>
      <c r="E100" s="31"/>
      <c r="F100" s="33"/>
      <c r="G100" s="33"/>
    </row>
    <row r="101" spans="2:7" x14ac:dyDescent="0.3">
      <c r="B101" s="1"/>
      <c r="C101" s="128"/>
      <c r="D101" s="33"/>
      <c r="E101" s="31"/>
      <c r="F101" s="33"/>
      <c r="G101" s="33"/>
    </row>
    <row r="102" spans="2:7" x14ac:dyDescent="0.3">
      <c r="B102" s="1"/>
      <c r="C102" s="128"/>
      <c r="D102" s="33"/>
      <c r="E102" s="31"/>
      <c r="F102" s="33"/>
      <c r="G102" s="33"/>
    </row>
    <row r="103" spans="2:7" x14ac:dyDescent="0.3">
      <c r="B103" s="1"/>
      <c r="C103" s="128"/>
      <c r="D103" s="33"/>
      <c r="E103" s="31"/>
      <c r="F103" s="33"/>
      <c r="G103" s="33"/>
    </row>
    <row r="104" spans="2:7" x14ac:dyDescent="0.3">
      <c r="B104" s="1"/>
      <c r="C104" s="128"/>
      <c r="D104" s="33"/>
      <c r="E104" s="31"/>
      <c r="F104" s="33"/>
      <c r="G104" s="33"/>
    </row>
    <row r="105" spans="2:7" x14ac:dyDescent="0.3">
      <c r="B105" s="1"/>
      <c r="C105" s="128"/>
      <c r="D105" s="33"/>
      <c r="E105" s="31"/>
      <c r="F105" s="33"/>
      <c r="G105" s="33"/>
    </row>
    <row r="106" spans="2:7" x14ac:dyDescent="0.3">
      <c r="B106" s="1"/>
      <c r="C106" s="128"/>
      <c r="D106" s="33"/>
      <c r="E106" s="31"/>
      <c r="F106" s="33"/>
      <c r="G106" s="33"/>
    </row>
    <row r="107" spans="2:7" x14ac:dyDescent="0.3">
      <c r="C107" s="128"/>
      <c r="D107" s="33"/>
      <c r="E107" s="31"/>
      <c r="F107" s="33"/>
      <c r="G107" s="33"/>
    </row>
    <row r="108" spans="2:7" x14ac:dyDescent="0.3">
      <c r="C108" s="128"/>
      <c r="D108" s="33"/>
      <c r="E108" s="31"/>
      <c r="F108" s="33"/>
      <c r="G108" s="33"/>
    </row>
    <row r="109" spans="2:7" x14ac:dyDescent="0.3">
      <c r="C109" s="128"/>
      <c r="D109" s="33"/>
      <c r="E109" s="31"/>
      <c r="F109" s="33"/>
      <c r="G109" s="33"/>
    </row>
    <row r="110" spans="2:7" x14ac:dyDescent="0.3">
      <c r="C110" s="128"/>
      <c r="D110" s="33"/>
      <c r="E110" s="31"/>
      <c r="F110" s="33"/>
      <c r="G110" s="33"/>
    </row>
    <row r="111" spans="2:7" x14ac:dyDescent="0.3">
      <c r="C111" s="128"/>
      <c r="D111" s="33"/>
      <c r="E111" s="31"/>
      <c r="F111" s="33"/>
      <c r="G111" s="33"/>
    </row>
    <row r="112" spans="2:7" x14ac:dyDescent="0.3">
      <c r="C112" s="128"/>
      <c r="D112" s="33"/>
      <c r="E112" s="31"/>
      <c r="F112" s="33"/>
      <c r="G112" s="33"/>
    </row>
    <row r="113" spans="3:7" x14ac:dyDescent="0.3">
      <c r="C113" s="128"/>
      <c r="D113" s="33"/>
      <c r="E113" s="31"/>
      <c r="F113" s="33"/>
      <c r="G113" s="33"/>
    </row>
    <row r="114" spans="3:7" x14ac:dyDescent="0.3">
      <c r="C114" s="128"/>
    </row>
    <row r="115" spans="3:7" x14ac:dyDescent="0.3">
      <c r="C115" s="128"/>
    </row>
  </sheetData>
  <mergeCells count="25">
    <mergeCell ref="B13:C13"/>
    <mergeCell ref="D13:G13"/>
    <mergeCell ref="B1:C2"/>
    <mergeCell ref="B3:G3"/>
    <mergeCell ref="B7:C7"/>
    <mergeCell ref="D7:G7"/>
    <mergeCell ref="B9:G9"/>
    <mergeCell ref="B40:C40"/>
    <mergeCell ref="D40:G40"/>
    <mergeCell ref="B15:G15"/>
    <mergeCell ref="B31:C31"/>
    <mergeCell ref="D31:G31"/>
    <mergeCell ref="B33:G33"/>
    <mergeCell ref="B35:C35"/>
    <mergeCell ref="D35:G35"/>
    <mergeCell ref="B37:G37"/>
    <mergeCell ref="B38:C38"/>
    <mergeCell ref="D38:G38"/>
    <mergeCell ref="B39:C39"/>
    <mergeCell ref="D39:G39"/>
    <mergeCell ref="D41:G41"/>
    <mergeCell ref="B42:C42"/>
    <mergeCell ref="D42:G42"/>
    <mergeCell ref="D45:G45"/>
    <mergeCell ref="B46:C46"/>
  </mergeCells>
  <pageMargins left="0.7" right="0.7" top="0.75" bottom="0.75" header="0.3" footer="0.3"/>
  <pageSetup paperSize="9" orientation="portrait" verticalDpi="300" r:id="rId1"/>
  <headerFooter>
    <oddHeader>&amp;RAndrija Hebranga 1, Zadar</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8"/>
  <sheetViews>
    <sheetView showRuler="0" view="pageBreakPreview" topLeftCell="A23" zoomScale="115" zoomScaleNormal="100" zoomScaleSheetLayoutView="115" zoomScalePageLayoutView="125" workbookViewId="0">
      <selection activeCell="B37" sqref="B37"/>
    </sheetView>
  </sheetViews>
  <sheetFormatPr defaultColWidth="11.44140625" defaultRowHeight="15.6" x14ac:dyDescent="0.3"/>
  <cols>
    <col min="1" max="1" width="4.6640625" style="2" customWidth="1"/>
    <col min="2" max="2" width="45.6640625" style="26" customWidth="1"/>
    <col min="3" max="3" width="8.6640625" style="38" customWidth="1"/>
    <col min="4" max="4" width="6.6640625" style="11" customWidth="1"/>
    <col min="5" max="5" width="8.6640625" style="38" customWidth="1"/>
    <col min="6" max="6" width="9.6640625" style="38" customWidth="1"/>
    <col min="7" max="16384" width="11.44140625" style="2"/>
  </cols>
  <sheetData>
    <row r="1" spans="1:10" x14ac:dyDescent="0.3">
      <c r="A1" s="178" t="s">
        <v>79</v>
      </c>
      <c r="B1" s="179"/>
      <c r="C1" s="19" t="s">
        <v>31</v>
      </c>
      <c r="D1" s="14" t="s">
        <v>30</v>
      </c>
      <c r="E1" s="14" t="s">
        <v>32</v>
      </c>
      <c r="F1" s="14" t="s">
        <v>0</v>
      </c>
    </row>
    <row r="2" spans="1:10" ht="16.5" customHeight="1" thickBot="1" x14ac:dyDescent="0.35">
      <c r="A2" s="216"/>
      <c r="B2" s="217"/>
      <c r="C2" s="80"/>
      <c r="D2" s="81"/>
      <c r="E2" s="82"/>
      <c r="F2" s="82"/>
    </row>
    <row r="3" spans="1:10" ht="20.100000000000001" customHeight="1" thickBot="1" x14ac:dyDescent="0.35">
      <c r="A3" s="170" t="s">
        <v>80</v>
      </c>
      <c r="B3" s="171"/>
      <c r="C3" s="171"/>
      <c r="D3" s="171"/>
      <c r="E3" s="171"/>
      <c r="F3" s="172"/>
      <c r="J3" s="5"/>
    </row>
    <row r="4" spans="1:10" s="1" customFormat="1" ht="83.25" customHeight="1" x14ac:dyDescent="0.3">
      <c r="A4" s="71" t="s">
        <v>1</v>
      </c>
      <c r="B4" s="83" t="s">
        <v>47</v>
      </c>
      <c r="C4" s="84"/>
      <c r="D4" s="85"/>
      <c r="E4" s="84"/>
      <c r="F4" s="84"/>
    </row>
    <row r="5" spans="1:10" s="1" customFormat="1" x14ac:dyDescent="0.3">
      <c r="A5" s="71"/>
      <c r="B5" s="144" t="s">
        <v>85</v>
      </c>
      <c r="C5" s="84"/>
      <c r="D5" s="85"/>
      <c r="E5" s="84"/>
      <c r="F5" s="84"/>
    </row>
    <row r="6" spans="1:10" s="6" customFormat="1" ht="15.9" customHeight="1" x14ac:dyDescent="0.3">
      <c r="A6" s="17"/>
      <c r="B6" s="123" t="s">
        <v>111</v>
      </c>
      <c r="C6" s="49">
        <f>2.4*1.3*12</f>
        <v>37.44</v>
      </c>
      <c r="D6" s="87" t="s">
        <v>11</v>
      </c>
      <c r="E6" s="49"/>
      <c r="F6" s="49">
        <f t="shared" ref="F6" si="0">C6*E6</f>
        <v>0</v>
      </c>
    </row>
    <row r="7" spans="1:10" s="6" customFormat="1" ht="15.9" customHeight="1" x14ac:dyDescent="0.3">
      <c r="A7" s="17"/>
      <c r="B7" s="123" t="s">
        <v>112</v>
      </c>
      <c r="C7" s="49">
        <f>2.9*2.3*1</f>
        <v>6.669999999999999</v>
      </c>
      <c r="D7" s="87" t="s">
        <v>11</v>
      </c>
      <c r="E7" s="49"/>
      <c r="F7" s="49">
        <f t="shared" ref="F7:F9" si="1">C7*E7</f>
        <v>0</v>
      </c>
    </row>
    <row r="8" spans="1:10" s="6" customFormat="1" ht="15.9" customHeight="1" x14ac:dyDescent="0.3">
      <c r="A8" s="17"/>
      <c r="B8" s="123" t="s">
        <v>113</v>
      </c>
      <c r="C8" s="49">
        <f>0.65*0.9*1</f>
        <v>0.58500000000000008</v>
      </c>
      <c r="D8" s="87" t="s">
        <v>11</v>
      </c>
      <c r="E8" s="49"/>
      <c r="F8" s="49">
        <f t="shared" si="1"/>
        <v>0</v>
      </c>
    </row>
    <row r="9" spans="1:10" s="6" customFormat="1" ht="15.9" customHeight="1" x14ac:dyDescent="0.3">
      <c r="A9" s="17"/>
      <c r="B9" s="123" t="s">
        <v>114</v>
      </c>
      <c r="C9" s="49">
        <f>0.9*2*1</f>
        <v>1.8</v>
      </c>
      <c r="D9" s="87" t="s">
        <v>11</v>
      </c>
      <c r="E9" s="49"/>
      <c r="F9" s="49">
        <f t="shared" si="1"/>
        <v>0</v>
      </c>
    </row>
    <row r="10" spans="1:10" s="6" customFormat="1" ht="15.9" customHeight="1" x14ac:dyDescent="0.3">
      <c r="A10" s="17"/>
      <c r="B10" s="123" t="s">
        <v>115</v>
      </c>
      <c r="C10" s="49">
        <f>2*1.3*1</f>
        <v>2.6</v>
      </c>
      <c r="D10" s="87" t="s">
        <v>11</v>
      </c>
      <c r="E10" s="49"/>
      <c r="F10" s="49">
        <f>C10*E10</f>
        <v>0</v>
      </c>
    </row>
    <row r="11" spans="1:10" s="1" customFormat="1" x14ac:dyDescent="0.3">
      <c r="A11" s="71"/>
      <c r="B11" s="144" t="s">
        <v>86</v>
      </c>
      <c r="C11" s="84"/>
      <c r="D11" s="85"/>
      <c r="E11" s="84"/>
      <c r="F11" s="84"/>
    </row>
    <row r="12" spans="1:10" s="6" customFormat="1" ht="15.9" customHeight="1" x14ac:dyDescent="0.3">
      <c r="A12" s="17"/>
      <c r="B12" s="123" t="s">
        <v>116</v>
      </c>
      <c r="C12" s="49">
        <f>1.55*1.45*16</f>
        <v>35.96</v>
      </c>
      <c r="D12" s="87" t="s">
        <v>11</v>
      </c>
      <c r="E12" s="49"/>
      <c r="F12" s="49">
        <f t="shared" ref="F12" si="2">C12*E12</f>
        <v>0</v>
      </c>
    </row>
    <row r="13" spans="1:10" s="6" customFormat="1" ht="15.9" customHeight="1" x14ac:dyDescent="0.3">
      <c r="A13" s="17"/>
      <c r="B13" s="123" t="s">
        <v>117</v>
      </c>
      <c r="C13" s="49">
        <f>0.85*0.9*17</f>
        <v>13.005000000000001</v>
      </c>
      <c r="D13" s="87" t="s">
        <v>11</v>
      </c>
      <c r="E13" s="49"/>
      <c r="F13" s="49">
        <f t="shared" ref="F13:F16" si="3">C13*E13</f>
        <v>0</v>
      </c>
    </row>
    <row r="14" spans="1:10" s="6" customFormat="1" ht="15.9" customHeight="1" x14ac:dyDescent="0.3">
      <c r="A14" s="17"/>
      <c r="B14" s="123" t="s">
        <v>118</v>
      </c>
      <c r="C14" s="49">
        <f>0.95*2.45*54</f>
        <v>125.685</v>
      </c>
      <c r="D14" s="87" t="s">
        <v>11</v>
      </c>
      <c r="E14" s="49"/>
      <c r="F14" s="49">
        <f t="shared" si="3"/>
        <v>0</v>
      </c>
    </row>
    <row r="15" spans="1:10" s="6" customFormat="1" ht="15.9" customHeight="1" x14ac:dyDescent="0.3">
      <c r="A15" s="17"/>
      <c r="B15" s="123" t="s">
        <v>119</v>
      </c>
      <c r="C15" s="49">
        <f>(0.95*2.45+0.6*1.45)*15</f>
        <v>47.962500000000006</v>
      </c>
      <c r="D15" s="87" t="s">
        <v>11</v>
      </c>
      <c r="E15" s="49"/>
      <c r="F15" s="49">
        <f t="shared" si="3"/>
        <v>0</v>
      </c>
    </row>
    <row r="16" spans="1:10" s="6" customFormat="1" ht="15.9" customHeight="1" thickBot="1" x14ac:dyDescent="0.35">
      <c r="A16" s="17"/>
      <c r="B16" s="123" t="s">
        <v>120</v>
      </c>
      <c r="C16" s="49">
        <f>2.9*2.3*2</f>
        <v>13.339999999999998</v>
      </c>
      <c r="D16" s="87" t="s">
        <v>11</v>
      </c>
      <c r="E16" s="49"/>
      <c r="F16" s="49">
        <f t="shared" si="3"/>
        <v>0</v>
      </c>
    </row>
    <row r="17" spans="1:6" ht="16.2" thickBot="1" x14ac:dyDescent="0.35">
      <c r="A17" s="170" t="s">
        <v>81</v>
      </c>
      <c r="B17" s="172"/>
      <c r="C17" s="183">
        <f>SUM(F4:F16)</f>
        <v>0</v>
      </c>
      <c r="D17" s="184"/>
      <c r="E17" s="184"/>
      <c r="F17" s="185"/>
    </row>
    <row r="18" spans="1:6" ht="16.2" thickBot="1" x14ac:dyDescent="0.35">
      <c r="A18" s="1"/>
      <c r="B18" s="24"/>
      <c r="C18" s="33"/>
      <c r="D18" s="10"/>
      <c r="E18" s="33"/>
      <c r="F18" s="33"/>
    </row>
    <row r="19" spans="1:6" ht="16.2" thickBot="1" x14ac:dyDescent="0.35">
      <c r="A19" s="170" t="s">
        <v>82</v>
      </c>
      <c r="B19" s="171"/>
      <c r="C19" s="171"/>
      <c r="D19" s="171"/>
      <c r="E19" s="171"/>
      <c r="F19" s="172"/>
    </row>
    <row r="20" spans="1:6" s="1" customFormat="1" ht="262.2" x14ac:dyDescent="0.3">
      <c r="A20" s="15" t="s">
        <v>1</v>
      </c>
      <c r="B20" s="163" t="s">
        <v>121</v>
      </c>
      <c r="C20" s="59"/>
      <c r="D20" s="88"/>
      <c r="E20" s="59"/>
      <c r="F20" s="59"/>
    </row>
    <row r="21" spans="1:6" s="1" customFormat="1" x14ac:dyDescent="0.3">
      <c r="A21" s="143"/>
      <c r="B21" s="144" t="s">
        <v>85</v>
      </c>
      <c r="C21" s="84"/>
      <c r="D21" s="88"/>
      <c r="E21" s="59"/>
      <c r="F21" s="59"/>
    </row>
    <row r="22" spans="1:6" s="6" customFormat="1" x14ac:dyDescent="0.3">
      <c r="A22" s="17"/>
      <c r="B22" s="123" t="s">
        <v>122</v>
      </c>
      <c r="C22" s="49">
        <f>2.4*1.3*12</f>
        <v>37.44</v>
      </c>
      <c r="D22" s="87" t="s">
        <v>11</v>
      </c>
      <c r="E22" s="49"/>
      <c r="F22" s="49">
        <f t="shared" ref="F22:F25" si="4">C22*E22</f>
        <v>0</v>
      </c>
    </row>
    <row r="23" spans="1:6" s="6" customFormat="1" x14ac:dyDescent="0.3">
      <c r="A23" s="17"/>
      <c r="B23" s="123" t="s">
        <v>112</v>
      </c>
      <c r="C23" s="49">
        <f>2.9*2.3*1</f>
        <v>6.669999999999999</v>
      </c>
      <c r="D23" s="87" t="s">
        <v>11</v>
      </c>
      <c r="E23" s="49"/>
      <c r="F23" s="49">
        <f t="shared" si="4"/>
        <v>0</v>
      </c>
    </row>
    <row r="24" spans="1:6" s="6" customFormat="1" x14ac:dyDescent="0.3">
      <c r="A24" s="17"/>
      <c r="B24" s="123" t="s">
        <v>113</v>
      </c>
      <c r="C24" s="49">
        <f>0.65*0.9*1</f>
        <v>0.58500000000000008</v>
      </c>
      <c r="D24" s="87" t="s">
        <v>11</v>
      </c>
      <c r="E24" s="49"/>
      <c r="F24" s="49">
        <f t="shared" si="4"/>
        <v>0</v>
      </c>
    </row>
    <row r="25" spans="1:6" s="6" customFormat="1" x14ac:dyDescent="0.3">
      <c r="A25" s="17"/>
      <c r="B25" s="123" t="s">
        <v>123</v>
      </c>
      <c r="C25" s="49">
        <f>0.9*2*1</f>
        <v>1.8</v>
      </c>
      <c r="D25" s="87" t="s">
        <v>11</v>
      </c>
      <c r="E25" s="49"/>
      <c r="F25" s="49">
        <f t="shared" si="4"/>
        <v>0</v>
      </c>
    </row>
    <row r="26" spans="1:6" s="6" customFormat="1" x14ac:dyDescent="0.3">
      <c r="A26" s="17"/>
      <c r="B26" s="123" t="s">
        <v>124</v>
      </c>
      <c r="C26" s="49">
        <f>2*1.3*1</f>
        <v>2.6</v>
      </c>
      <c r="D26" s="87" t="s">
        <v>11</v>
      </c>
      <c r="E26" s="49"/>
      <c r="F26" s="49">
        <f t="shared" ref="F26" si="5">C26*E26</f>
        <v>0</v>
      </c>
    </row>
    <row r="27" spans="1:6" s="6" customFormat="1" x14ac:dyDescent="0.3">
      <c r="A27" s="17"/>
      <c r="B27" s="86"/>
      <c r="C27" s="49"/>
      <c r="D27" s="87"/>
      <c r="E27" s="49"/>
      <c r="F27" s="49"/>
    </row>
    <row r="28" spans="1:6" s="6" customFormat="1" x14ac:dyDescent="0.3">
      <c r="A28" s="143" t="s">
        <v>3</v>
      </c>
      <c r="B28" s="122"/>
      <c r="C28" s="59"/>
      <c r="D28" s="88"/>
      <c r="E28" s="59"/>
      <c r="F28" s="59"/>
    </row>
    <row r="29" spans="1:6" s="6" customFormat="1" x14ac:dyDescent="0.3">
      <c r="A29" s="143"/>
      <c r="B29" s="144" t="s">
        <v>86</v>
      </c>
      <c r="C29" s="84"/>
      <c r="D29" s="88"/>
      <c r="E29" s="59"/>
      <c r="F29" s="59"/>
    </row>
    <row r="30" spans="1:6" s="6" customFormat="1" x14ac:dyDescent="0.3">
      <c r="A30" s="17"/>
      <c r="B30" s="123" t="s">
        <v>126</v>
      </c>
      <c r="C30" s="49">
        <f>1.55*1.45*16</f>
        <v>35.96</v>
      </c>
      <c r="D30" s="87" t="s">
        <v>11</v>
      </c>
      <c r="E30" s="49"/>
      <c r="F30" s="49">
        <f t="shared" ref="F30" si="6">C30*E30</f>
        <v>0</v>
      </c>
    </row>
    <row r="31" spans="1:6" s="6" customFormat="1" x14ac:dyDescent="0.3">
      <c r="A31" s="17"/>
      <c r="B31" s="123" t="s">
        <v>125</v>
      </c>
      <c r="C31" s="49">
        <f>0.85*0.9*17</f>
        <v>13.005000000000001</v>
      </c>
      <c r="D31" s="87" t="s">
        <v>11</v>
      </c>
      <c r="E31" s="49"/>
      <c r="F31" s="49">
        <f t="shared" ref="F31:F34" si="7">C31*E31</f>
        <v>0</v>
      </c>
    </row>
    <row r="32" spans="1:6" s="6" customFormat="1" x14ac:dyDescent="0.3">
      <c r="A32" s="17"/>
      <c r="B32" s="123" t="s">
        <v>127</v>
      </c>
      <c r="C32" s="49">
        <f>0.95*2.45*54</f>
        <v>125.685</v>
      </c>
      <c r="D32" s="87" t="s">
        <v>11</v>
      </c>
      <c r="E32" s="49"/>
      <c r="F32" s="49">
        <f t="shared" si="7"/>
        <v>0</v>
      </c>
    </row>
    <row r="33" spans="1:6" s="6" customFormat="1" x14ac:dyDescent="0.3">
      <c r="A33" s="17"/>
      <c r="B33" s="123" t="s">
        <v>128</v>
      </c>
      <c r="C33" s="49">
        <f>(0.95*2.45+0.6*1.45)*15</f>
        <v>47.962500000000006</v>
      </c>
      <c r="D33" s="87" t="s">
        <v>11</v>
      </c>
      <c r="E33" s="49"/>
      <c r="F33" s="49">
        <f>C33*E33</f>
        <v>0</v>
      </c>
    </row>
    <row r="34" spans="1:6" s="6" customFormat="1" x14ac:dyDescent="0.3">
      <c r="A34" s="17"/>
      <c r="B34" s="123" t="s">
        <v>129</v>
      </c>
      <c r="C34" s="49">
        <f>2.9*2.3*2</f>
        <v>13.339999999999998</v>
      </c>
      <c r="D34" s="87" t="s">
        <v>11</v>
      </c>
      <c r="E34" s="49"/>
      <c r="F34" s="49">
        <f t="shared" si="7"/>
        <v>0</v>
      </c>
    </row>
    <row r="35" spans="1:6" s="6" customFormat="1" ht="16.2" thickBot="1" x14ac:dyDescent="0.35">
      <c r="A35" s="17"/>
      <c r="B35" s="86"/>
      <c r="C35" s="145"/>
      <c r="D35" s="146"/>
      <c r="E35" s="147"/>
      <c r="F35" s="49"/>
    </row>
    <row r="36" spans="1:6" s="1" customFormat="1" ht="16.2" thickBot="1" x14ac:dyDescent="0.35">
      <c r="A36" s="170" t="s">
        <v>83</v>
      </c>
      <c r="B36" s="172"/>
      <c r="C36" s="183">
        <f>SUM(F20:F35)</f>
        <v>0</v>
      </c>
      <c r="D36" s="184"/>
      <c r="E36" s="184"/>
      <c r="F36" s="185"/>
    </row>
    <row r="37" spans="1:6" s="12" customFormat="1" ht="16.2" thickBot="1" x14ac:dyDescent="0.35">
      <c r="A37" s="13"/>
      <c r="B37" s="28"/>
      <c r="C37" s="35"/>
      <c r="D37" s="89"/>
      <c r="E37" s="35"/>
      <c r="F37" s="35"/>
    </row>
    <row r="38" spans="1:6" s="12" customFormat="1" ht="20.100000000000001" customHeight="1" thickBot="1" x14ac:dyDescent="0.35">
      <c r="A38" s="170" t="s">
        <v>84</v>
      </c>
      <c r="B38" s="171"/>
      <c r="C38" s="171"/>
      <c r="D38" s="171"/>
      <c r="E38" s="171"/>
      <c r="F38" s="172"/>
    </row>
    <row r="39" spans="1:6" ht="20.100000000000001" customHeight="1" x14ac:dyDescent="0.3">
      <c r="A39" s="220" t="s">
        <v>80</v>
      </c>
      <c r="B39" s="220"/>
      <c r="C39" s="221">
        <f>C17</f>
        <v>0</v>
      </c>
      <c r="D39" s="221"/>
      <c r="E39" s="221"/>
      <c r="F39" s="221"/>
    </row>
    <row r="40" spans="1:6" ht="20.100000000000001" customHeight="1" thickBot="1" x14ac:dyDescent="0.35">
      <c r="A40" s="222" t="s">
        <v>82</v>
      </c>
      <c r="B40" s="222"/>
      <c r="C40" s="223">
        <f>C36</f>
        <v>0</v>
      </c>
      <c r="D40" s="223"/>
      <c r="E40" s="223"/>
      <c r="F40" s="223"/>
    </row>
    <row r="41" spans="1:6" ht="20.100000000000001" customHeight="1" thickBot="1" x14ac:dyDescent="0.35">
      <c r="A41" s="200" t="s">
        <v>36</v>
      </c>
      <c r="B41" s="201"/>
      <c r="C41" s="183">
        <f>SUM(C39:F40)</f>
        <v>0</v>
      </c>
      <c r="D41" s="184"/>
      <c r="E41" s="184"/>
      <c r="F41" s="185"/>
    </row>
    <row r="42" spans="1:6" x14ac:dyDescent="0.3">
      <c r="A42" s="6"/>
      <c r="B42" s="90"/>
      <c r="C42" s="33"/>
      <c r="D42" s="10"/>
      <c r="E42" s="33"/>
      <c r="F42" s="40"/>
    </row>
    <row r="43" spans="1:6" x14ac:dyDescent="0.3">
      <c r="A43" s="91"/>
      <c r="B43" s="92"/>
      <c r="C43" s="93"/>
      <c r="D43" s="94"/>
      <c r="E43" s="93"/>
      <c r="F43" s="95"/>
    </row>
    <row r="44" spans="1:6" x14ac:dyDescent="0.3">
      <c r="A44" s="96"/>
      <c r="B44" s="92"/>
      <c r="C44" s="167"/>
      <c r="D44" s="167"/>
      <c r="E44" s="167"/>
      <c r="F44" s="167"/>
    </row>
    <row r="45" spans="1:6" ht="24.75" customHeight="1" x14ac:dyDescent="0.3">
      <c r="A45" s="218"/>
      <c r="B45" s="219"/>
      <c r="C45" s="97"/>
      <c r="D45" s="98"/>
      <c r="E45" s="97"/>
      <c r="F45" s="97"/>
    </row>
    <row r="46" spans="1:6" x14ac:dyDescent="0.3">
      <c r="A46" s="1"/>
      <c r="B46" s="24"/>
      <c r="C46" s="33"/>
      <c r="D46" s="10"/>
      <c r="E46" s="33"/>
      <c r="F46" s="33"/>
    </row>
    <row r="47" spans="1:6" x14ac:dyDescent="0.3">
      <c r="A47" s="1"/>
      <c r="B47" s="24"/>
      <c r="C47" s="33"/>
      <c r="D47" s="10"/>
      <c r="E47" s="33"/>
      <c r="F47" s="33"/>
    </row>
    <row r="48" spans="1:6" x14ac:dyDescent="0.3">
      <c r="A48" s="1"/>
      <c r="B48" s="90"/>
      <c r="C48" s="33"/>
      <c r="D48" s="10"/>
      <c r="E48" s="33"/>
      <c r="F48" s="33"/>
    </row>
    <row r="49" spans="1:6" x14ac:dyDescent="0.3">
      <c r="A49" s="1"/>
      <c r="B49" s="90"/>
      <c r="C49" s="33"/>
      <c r="D49" s="10"/>
      <c r="E49" s="33"/>
      <c r="F49" s="33"/>
    </row>
    <row r="50" spans="1:6" x14ac:dyDescent="0.3">
      <c r="A50" s="1"/>
      <c r="B50" s="90"/>
      <c r="C50" s="33"/>
      <c r="D50" s="10"/>
      <c r="E50" s="33"/>
      <c r="F50" s="33"/>
    </row>
    <row r="51" spans="1:6" x14ac:dyDescent="0.3">
      <c r="A51" s="1"/>
      <c r="B51" s="24"/>
      <c r="C51" s="33"/>
      <c r="D51" s="10"/>
      <c r="E51" s="33"/>
      <c r="F51" s="33"/>
    </row>
    <row r="52" spans="1:6" x14ac:dyDescent="0.3">
      <c r="A52" s="1"/>
      <c r="B52" s="24"/>
      <c r="C52" s="33"/>
      <c r="D52" s="10"/>
      <c r="E52" s="33"/>
      <c r="F52" s="33"/>
    </row>
    <row r="53" spans="1:6" x14ac:dyDescent="0.3">
      <c r="A53" s="1"/>
      <c r="B53" s="24"/>
      <c r="C53" s="33"/>
      <c r="D53" s="10"/>
      <c r="E53" s="33"/>
      <c r="F53" s="33"/>
    </row>
    <row r="54" spans="1:6" x14ac:dyDescent="0.3">
      <c r="A54" s="1"/>
      <c r="B54" s="24"/>
      <c r="C54" s="33"/>
      <c r="D54" s="10"/>
      <c r="E54" s="33"/>
      <c r="F54" s="33"/>
    </row>
    <row r="55" spans="1:6" x14ac:dyDescent="0.3">
      <c r="A55" s="1"/>
      <c r="B55" s="24"/>
      <c r="C55" s="33"/>
      <c r="D55" s="10"/>
      <c r="E55" s="33"/>
      <c r="F55" s="33"/>
    </row>
    <row r="56" spans="1:6" x14ac:dyDescent="0.3">
      <c r="A56" s="1"/>
      <c r="B56" s="24"/>
      <c r="C56" s="33"/>
      <c r="D56" s="10"/>
      <c r="E56" s="33"/>
      <c r="F56" s="33"/>
    </row>
    <row r="57" spans="1:6" x14ac:dyDescent="0.3">
      <c r="A57" s="1"/>
      <c r="B57" s="24"/>
      <c r="C57" s="33"/>
      <c r="D57" s="10"/>
      <c r="E57" s="33"/>
      <c r="F57" s="33"/>
    </row>
    <row r="58" spans="1:6" x14ac:dyDescent="0.3">
      <c r="A58" s="1"/>
      <c r="B58" s="24"/>
      <c r="C58" s="33"/>
      <c r="D58" s="10"/>
      <c r="E58" s="33"/>
      <c r="F58" s="33"/>
    </row>
    <row r="59" spans="1:6" x14ac:dyDescent="0.3">
      <c r="A59" s="1"/>
      <c r="B59" s="24"/>
      <c r="C59" s="33"/>
      <c r="D59" s="10"/>
      <c r="E59" s="33"/>
      <c r="F59" s="33"/>
    </row>
    <row r="60" spans="1:6" x14ac:dyDescent="0.3">
      <c r="A60" s="1"/>
      <c r="B60" s="24"/>
      <c r="C60" s="33"/>
      <c r="D60" s="10"/>
      <c r="E60" s="33"/>
      <c r="F60" s="33"/>
    </row>
    <row r="61" spans="1:6" x14ac:dyDescent="0.3">
      <c r="A61" s="1"/>
      <c r="B61" s="24"/>
      <c r="C61" s="33"/>
      <c r="D61" s="10"/>
      <c r="E61" s="33"/>
      <c r="F61" s="33"/>
    </row>
    <row r="62" spans="1:6" x14ac:dyDescent="0.3">
      <c r="A62" s="1"/>
      <c r="B62" s="24"/>
      <c r="C62" s="33"/>
      <c r="D62" s="10"/>
      <c r="E62" s="33"/>
      <c r="F62" s="33"/>
    </row>
    <row r="63" spans="1:6" x14ac:dyDescent="0.3">
      <c r="A63" s="1"/>
      <c r="B63" s="24"/>
      <c r="C63" s="33"/>
      <c r="D63" s="10"/>
      <c r="E63" s="33"/>
      <c r="F63" s="33"/>
    </row>
    <row r="64" spans="1:6" x14ac:dyDescent="0.3">
      <c r="A64" s="1"/>
      <c r="B64" s="24"/>
      <c r="C64" s="33"/>
      <c r="D64" s="10"/>
      <c r="E64" s="33"/>
      <c r="F64" s="33"/>
    </row>
    <row r="65" spans="1:6" x14ac:dyDescent="0.3">
      <c r="A65" s="1"/>
      <c r="B65" s="24"/>
      <c r="C65" s="33"/>
      <c r="D65" s="10"/>
      <c r="E65" s="33"/>
      <c r="F65" s="33"/>
    </row>
    <row r="66" spans="1:6" x14ac:dyDescent="0.3">
      <c r="A66" s="1"/>
      <c r="B66" s="24"/>
      <c r="C66" s="33"/>
      <c r="D66" s="10"/>
      <c r="E66" s="33"/>
      <c r="F66" s="33"/>
    </row>
    <row r="67" spans="1:6" x14ac:dyDescent="0.3">
      <c r="A67" s="1"/>
      <c r="B67" s="24"/>
      <c r="C67" s="33"/>
      <c r="D67" s="10"/>
      <c r="E67" s="33"/>
      <c r="F67" s="33"/>
    </row>
    <row r="68" spans="1:6" x14ac:dyDescent="0.3">
      <c r="A68" s="1"/>
      <c r="B68" s="24"/>
      <c r="C68" s="33"/>
      <c r="D68" s="10"/>
      <c r="E68" s="33"/>
      <c r="F68" s="33"/>
    </row>
    <row r="69" spans="1:6" x14ac:dyDescent="0.3">
      <c r="A69" s="1"/>
      <c r="B69" s="24"/>
      <c r="C69" s="33"/>
      <c r="D69" s="10"/>
      <c r="E69" s="33"/>
      <c r="F69" s="33"/>
    </row>
    <row r="70" spans="1:6" x14ac:dyDescent="0.3">
      <c r="A70" s="1"/>
      <c r="B70" s="24"/>
      <c r="C70" s="33"/>
      <c r="D70" s="10"/>
      <c r="E70" s="33"/>
      <c r="F70" s="33"/>
    </row>
    <row r="71" spans="1:6" x14ac:dyDescent="0.3">
      <c r="A71" s="1"/>
      <c r="B71" s="24"/>
      <c r="C71" s="33"/>
      <c r="D71" s="10"/>
      <c r="E71" s="33"/>
      <c r="F71" s="33"/>
    </row>
    <row r="72" spans="1:6" x14ac:dyDescent="0.3">
      <c r="A72" s="1"/>
      <c r="B72" s="24"/>
      <c r="C72" s="33"/>
      <c r="D72" s="10"/>
      <c r="E72" s="33"/>
      <c r="F72" s="33"/>
    </row>
    <row r="73" spans="1:6" x14ac:dyDescent="0.3">
      <c r="A73" s="1"/>
      <c r="B73" s="24"/>
      <c r="C73" s="33"/>
      <c r="D73" s="10"/>
      <c r="E73" s="33"/>
      <c r="F73" s="33"/>
    </row>
    <row r="74" spans="1:6" x14ac:dyDescent="0.3">
      <c r="A74" s="1"/>
      <c r="B74" s="24"/>
      <c r="C74" s="33"/>
      <c r="D74" s="10"/>
      <c r="E74" s="33"/>
      <c r="F74" s="33"/>
    </row>
    <row r="75" spans="1:6" x14ac:dyDescent="0.3">
      <c r="A75" s="1"/>
      <c r="B75" s="24"/>
      <c r="C75" s="33"/>
      <c r="D75" s="10"/>
      <c r="E75" s="33"/>
      <c r="F75" s="33"/>
    </row>
    <row r="76" spans="1:6" x14ac:dyDescent="0.3">
      <c r="A76" s="1"/>
      <c r="B76" s="24"/>
      <c r="C76" s="33"/>
      <c r="D76" s="10"/>
      <c r="E76" s="33"/>
      <c r="F76" s="33"/>
    </row>
    <row r="77" spans="1:6" x14ac:dyDescent="0.3">
      <c r="A77" s="1"/>
      <c r="B77" s="24"/>
      <c r="C77" s="33"/>
      <c r="D77" s="10"/>
      <c r="E77" s="33"/>
      <c r="F77" s="33"/>
    </row>
    <row r="78" spans="1:6" x14ac:dyDescent="0.3">
      <c r="A78" s="1"/>
      <c r="B78" s="24"/>
      <c r="C78" s="33"/>
      <c r="D78" s="10"/>
      <c r="E78" s="33"/>
      <c r="F78" s="33"/>
    </row>
    <row r="79" spans="1:6" x14ac:dyDescent="0.3">
      <c r="A79" s="1"/>
      <c r="B79" s="24"/>
      <c r="C79" s="33"/>
      <c r="D79" s="10"/>
      <c r="E79" s="33"/>
      <c r="F79" s="33"/>
    </row>
    <row r="80" spans="1:6" x14ac:dyDescent="0.3">
      <c r="A80" s="1"/>
      <c r="B80" s="24"/>
      <c r="C80" s="33"/>
      <c r="D80" s="10"/>
      <c r="E80" s="33"/>
      <c r="F80" s="33"/>
    </row>
    <row r="81" spans="1:6" x14ac:dyDescent="0.3">
      <c r="A81" s="1"/>
      <c r="B81" s="24"/>
      <c r="C81" s="33"/>
      <c r="D81" s="10"/>
      <c r="E81" s="33"/>
      <c r="F81" s="33"/>
    </row>
    <row r="82" spans="1:6" x14ac:dyDescent="0.3">
      <c r="A82" s="1"/>
      <c r="B82" s="24"/>
      <c r="C82" s="33"/>
      <c r="D82" s="10"/>
      <c r="E82" s="33"/>
      <c r="F82" s="33"/>
    </row>
    <row r="83" spans="1:6" x14ac:dyDescent="0.3">
      <c r="A83" s="1"/>
      <c r="B83" s="24"/>
      <c r="C83" s="33"/>
      <c r="D83" s="10"/>
      <c r="E83" s="33"/>
      <c r="F83" s="33"/>
    </row>
    <row r="84" spans="1:6" x14ac:dyDescent="0.3">
      <c r="A84" s="1"/>
      <c r="B84" s="24"/>
      <c r="C84" s="33"/>
      <c r="D84" s="10"/>
      <c r="E84" s="33"/>
      <c r="F84" s="33"/>
    </row>
    <row r="85" spans="1:6" x14ac:dyDescent="0.3">
      <c r="A85" s="1"/>
      <c r="B85" s="24"/>
      <c r="C85" s="33"/>
      <c r="D85" s="10"/>
      <c r="E85" s="33"/>
      <c r="F85" s="33"/>
    </row>
    <row r="86" spans="1:6" x14ac:dyDescent="0.3">
      <c r="A86" s="1"/>
      <c r="B86" s="24"/>
      <c r="C86" s="33"/>
      <c r="D86" s="10"/>
      <c r="E86" s="33"/>
      <c r="F86" s="33"/>
    </row>
    <row r="87" spans="1:6" x14ac:dyDescent="0.3">
      <c r="A87" s="1"/>
      <c r="B87" s="24"/>
      <c r="C87" s="33"/>
      <c r="D87" s="10"/>
      <c r="E87" s="33"/>
      <c r="F87" s="33"/>
    </row>
    <row r="88" spans="1:6" x14ac:dyDescent="0.3">
      <c r="A88" s="1"/>
      <c r="B88" s="24"/>
      <c r="C88" s="33"/>
      <c r="D88" s="10"/>
      <c r="E88" s="33"/>
      <c r="F88" s="33"/>
    </row>
    <row r="89" spans="1:6" x14ac:dyDescent="0.3">
      <c r="A89" s="1"/>
      <c r="B89" s="24"/>
      <c r="C89" s="33"/>
      <c r="D89" s="10"/>
      <c r="E89" s="33"/>
      <c r="F89" s="33"/>
    </row>
    <row r="90" spans="1:6" x14ac:dyDescent="0.3">
      <c r="A90" s="1"/>
      <c r="B90" s="24"/>
      <c r="C90" s="33"/>
      <c r="D90" s="10"/>
      <c r="E90" s="33"/>
      <c r="F90" s="33"/>
    </row>
    <row r="91" spans="1:6" x14ac:dyDescent="0.3">
      <c r="A91" s="1"/>
      <c r="B91" s="24"/>
      <c r="C91" s="33"/>
      <c r="D91" s="10"/>
      <c r="E91" s="33"/>
      <c r="F91" s="33"/>
    </row>
    <row r="92" spans="1:6" x14ac:dyDescent="0.3">
      <c r="A92" s="1"/>
      <c r="B92" s="24"/>
      <c r="C92" s="33"/>
      <c r="D92" s="10"/>
      <c r="E92" s="33"/>
      <c r="F92" s="33"/>
    </row>
    <row r="93" spans="1:6" x14ac:dyDescent="0.3">
      <c r="A93" s="1"/>
      <c r="B93" s="24"/>
      <c r="C93" s="33"/>
      <c r="D93" s="10"/>
      <c r="E93" s="33"/>
      <c r="F93" s="33"/>
    </row>
    <row r="94" spans="1:6" x14ac:dyDescent="0.3">
      <c r="A94" s="1"/>
      <c r="B94" s="24"/>
      <c r="C94" s="33"/>
      <c r="D94" s="10"/>
      <c r="E94" s="33"/>
      <c r="F94" s="33"/>
    </row>
    <row r="95" spans="1:6" x14ac:dyDescent="0.3">
      <c r="A95" s="1"/>
      <c r="B95" s="24"/>
      <c r="C95" s="33"/>
      <c r="D95" s="10"/>
      <c r="E95" s="33"/>
      <c r="F95" s="33"/>
    </row>
    <row r="96" spans="1:6" x14ac:dyDescent="0.3">
      <c r="A96" s="1"/>
      <c r="B96" s="24"/>
      <c r="C96" s="33"/>
      <c r="D96" s="10"/>
      <c r="E96" s="33"/>
      <c r="F96" s="33"/>
    </row>
    <row r="97" spans="1:6" x14ac:dyDescent="0.3">
      <c r="A97" s="1"/>
      <c r="B97" s="24"/>
      <c r="C97" s="33"/>
      <c r="D97" s="10"/>
      <c r="E97" s="33"/>
      <c r="F97" s="33"/>
    </row>
    <row r="98" spans="1:6" x14ac:dyDescent="0.3">
      <c r="A98" s="1"/>
      <c r="B98" s="24"/>
      <c r="C98" s="33"/>
      <c r="D98" s="10"/>
      <c r="E98" s="33"/>
      <c r="F98" s="33"/>
    </row>
    <row r="99" spans="1:6" x14ac:dyDescent="0.3">
      <c r="A99" s="1"/>
      <c r="B99" s="24"/>
      <c r="C99" s="33"/>
      <c r="D99" s="10"/>
      <c r="E99" s="33"/>
      <c r="F99" s="33"/>
    </row>
    <row r="100" spans="1:6" x14ac:dyDescent="0.3">
      <c r="A100" s="1"/>
      <c r="B100" s="24"/>
      <c r="C100" s="33"/>
      <c r="D100" s="10"/>
      <c r="E100" s="33"/>
      <c r="F100" s="33"/>
    </row>
    <row r="101" spans="1:6" x14ac:dyDescent="0.3">
      <c r="A101" s="1"/>
      <c r="B101" s="24"/>
      <c r="C101" s="33"/>
      <c r="D101" s="10"/>
      <c r="E101" s="33"/>
      <c r="F101" s="33"/>
    </row>
    <row r="102" spans="1:6" x14ac:dyDescent="0.3">
      <c r="A102" s="1"/>
      <c r="B102" s="24"/>
      <c r="C102" s="33"/>
      <c r="D102" s="10"/>
      <c r="E102" s="33"/>
      <c r="F102" s="33"/>
    </row>
    <row r="103" spans="1:6" x14ac:dyDescent="0.3">
      <c r="A103" s="1"/>
      <c r="B103" s="24"/>
      <c r="C103" s="33"/>
      <c r="D103" s="10"/>
      <c r="E103" s="33"/>
      <c r="F103" s="33"/>
    </row>
    <row r="104" spans="1:6" x14ac:dyDescent="0.3">
      <c r="A104" s="1"/>
      <c r="B104" s="24"/>
      <c r="C104" s="33"/>
      <c r="D104" s="10"/>
      <c r="E104" s="33"/>
      <c r="F104" s="33"/>
    </row>
    <row r="105" spans="1:6" x14ac:dyDescent="0.3">
      <c r="A105" s="1"/>
      <c r="B105" s="24"/>
      <c r="C105" s="33"/>
      <c r="D105" s="10"/>
      <c r="E105" s="33"/>
      <c r="F105" s="33"/>
    </row>
    <row r="106" spans="1:6" x14ac:dyDescent="0.3">
      <c r="A106" s="1"/>
      <c r="B106" s="24"/>
      <c r="C106" s="33"/>
      <c r="D106" s="10"/>
      <c r="E106" s="33"/>
      <c r="F106" s="33"/>
    </row>
    <row r="107" spans="1:6" x14ac:dyDescent="0.3">
      <c r="A107" s="1"/>
      <c r="B107" s="24"/>
      <c r="C107" s="33"/>
      <c r="D107" s="10"/>
      <c r="E107" s="33"/>
      <c r="F107" s="33"/>
    </row>
    <row r="108" spans="1:6" x14ac:dyDescent="0.3">
      <c r="A108" s="1"/>
      <c r="B108" s="24"/>
      <c r="C108" s="33"/>
      <c r="D108" s="10"/>
      <c r="E108" s="33"/>
      <c r="F108" s="33"/>
    </row>
    <row r="109" spans="1:6" x14ac:dyDescent="0.3">
      <c r="A109" s="1"/>
      <c r="B109" s="24"/>
      <c r="C109" s="33"/>
      <c r="D109" s="10"/>
      <c r="E109" s="33"/>
      <c r="F109" s="33"/>
    </row>
    <row r="110" spans="1:6" x14ac:dyDescent="0.3">
      <c r="B110" s="24"/>
      <c r="C110" s="33"/>
      <c r="D110" s="10"/>
      <c r="E110" s="33"/>
      <c r="F110" s="33"/>
    </row>
    <row r="111" spans="1:6" x14ac:dyDescent="0.3">
      <c r="B111" s="24"/>
      <c r="C111" s="33"/>
      <c r="D111" s="10"/>
      <c r="E111" s="33"/>
      <c r="F111" s="33"/>
    </row>
    <row r="112" spans="1:6" x14ac:dyDescent="0.3">
      <c r="B112" s="24"/>
      <c r="C112" s="33"/>
      <c r="D112" s="10"/>
      <c r="E112" s="33"/>
      <c r="F112" s="33"/>
    </row>
    <row r="113" spans="2:6" x14ac:dyDescent="0.3">
      <c r="B113" s="24"/>
      <c r="C113" s="33"/>
      <c r="D113" s="10"/>
      <c r="E113" s="33"/>
      <c r="F113" s="33"/>
    </row>
    <row r="114" spans="2:6" x14ac:dyDescent="0.3">
      <c r="B114" s="24"/>
      <c r="C114" s="33"/>
      <c r="D114" s="10"/>
      <c r="E114" s="33"/>
      <c r="F114" s="33"/>
    </row>
    <row r="115" spans="2:6" x14ac:dyDescent="0.3">
      <c r="B115" s="24"/>
      <c r="C115" s="33"/>
      <c r="D115" s="10"/>
      <c r="E115" s="33"/>
      <c r="F115" s="33"/>
    </row>
    <row r="116" spans="2:6" x14ac:dyDescent="0.3">
      <c r="B116" s="24"/>
      <c r="C116" s="33"/>
      <c r="D116" s="10"/>
      <c r="E116" s="33"/>
      <c r="F116" s="33"/>
    </row>
    <row r="117" spans="2:6" x14ac:dyDescent="0.3">
      <c r="B117" s="24"/>
    </row>
    <row r="118" spans="2:6" x14ac:dyDescent="0.3">
      <c r="B118" s="24"/>
    </row>
  </sheetData>
  <mergeCells count="16">
    <mergeCell ref="A1:B2"/>
    <mergeCell ref="A3:F3"/>
    <mergeCell ref="A17:B17"/>
    <mergeCell ref="C17:F17"/>
    <mergeCell ref="A19:F19"/>
    <mergeCell ref="C41:F41"/>
    <mergeCell ref="C44:F44"/>
    <mergeCell ref="A45:B45"/>
    <mergeCell ref="A36:B36"/>
    <mergeCell ref="C36:F36"/>
    <mergeCell ref="A38:F38"/>
    <mergeCell ref="A39:B39"/>
    <mergeCell ref="C39:F39"/>
    <mergeCell ref="A40:B40"/>
    <mergeCell ref="C40:F40"/>
    <mergeCell ref="A41:B41"/>
  </mergeCells>
  <pageMargins left="1.3779527559055118" right="0.59055118110236227" top="0.98425196850393704" bottom="0.78740157480314965" header="0.23622047244094491" footer="0.23622047244094491"/>
  <pageSetup paperSize="9" scale="97" fitToHeight="0" orientation="portrait" verticalDpi="4294967292" r:id="rId1"/>
  <headerFooter>
    <oddHeader>&amp;L&amp;"Calibri,Regular"&amp;18TROŠKOVNIK&amp;R&amp;"-,Regular"&amp;9Andrija Hebranga 1, Zadar</oddHeader>
    <oddFooter>&amp;R&amp;"Calibri,Regular"&amp;9&amp;P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79"/>
  <sheetViews>
    <sheetView showRuler="0" view="pageBreakPreview" zoomScale="115" zoomScaleNormal="100" zoomScaleSheetLayoutView="115" zoomScalePageLayoutView="125" workbookViewId="0">
      <selection activeCell="D7" sqref="D7:G7"/>
    </sheetView>
  </sheetViews>
  <sheetFormatPr defaultColWidth="11.44140625" defaultRowHeight="15.6" x14ac:dyDescent="0.3"/>
  <cols>
    <col min="1" max="2" width="5.6640625" style="2" customWidth="1"/>
    <col min="3" max="3" width="41.88671875" style="2" customWidth="1"/>
    <col min="4" max="4" width="8.6640625" style="9" customWidth="1"/>
    <col min="5" max="5" width="8.6640625" style="11" customWidth="1"/>
    <col min="6" max="7" width="8.6640625" style="7" customWidth="1"/>
    <col min="8" max="16384" width="11.44140625" style="2"/>
  </cols>
  <sheetData>
    <row r="1" spans="2:7" s="7" customFormat="1" ht="30" customHeight="1" thickBot="1" x14ac:dyDescent="0.35">
      <c r="B1" s="243" t="s">
        <v>26</v>
      </c>
      <c r="C1" s="244"/>
      <c r="D1" s="244"/>
      <c r="E1" s="244"/>
      <c r="F1" s="244"/>
      <c r="G1" s="245"/>
    </row>
    <row r="2" spans="2:7" s="7" customFormat="1" ht="30" customHeight="1" x14ac:dyDescent="0.3">
      <c r="B2" s="249" t="s">
        <v>9</v>
      </c>
      <c r="C2" s="250"/>
      <c r="D2" s="246">
        <f>Procelja!C90</f>
        <v>0</v>
      </c>
      <c r="E2" s="247"/>
      <c r="F2" s="247"/>
      <c r="G2" s="248"/>
    </row>
    <row r="3" spans="2:7" s="7" customFormat="1" ht="30" customHeight="1" x14ac:dyDescent="0.3">
      <c r="B3" s="238" t="s">
        <v>58</v>
      </c>
      <c r="C3" s="239"/>
      <c r="D3" s="240">
        <f>'Ravni krov'!D42</f>
        <v>0</v>
      </c>
      <c r="E3" s="241"/>
      <c r="F3" s="241"/>
      <c r="G3" s="242"/>
    </row>
    <row r="4" spans="2:7" s="7" customFormat="1" ht="30" customHeight="1" x14ac:dyDescent="0.3">
      <c r="B4" s="238" t="s">
        <v>79</v>
      </c>
      <c r="C4" s="239"/>
      <c r="D4" s="240">
        <f>Stolarija!C41</f>
        <v>0</v>
      </c>
      <c r="E4" s="241"/>
      <c r="F4" s="241"/>
      <c r="G4" s="242"/>
    </row>
    <row r="5" spans="2:7" s="7" customFormat="1" ht="30" customHeight="1" thickBot="1" x14ac:dyDescent="0.35">
      <c r="B5" s="227" t="s">
        <v>17</v>
      </c>
      <c r="C5" s="228"/>
      <c r="D5" s="224">
        <f>SUM(D2:G4)</f>
        <v>0</v>
      </c>
      <c r="E5" s="225"/>
      <c r="F5" s="225"/>
      <c r="G5" s="226"/>
    </row>
    <row r="6" spans="2:7" s="7" customFormat="1" ht="30" customHeight="1" x14ac:dyDescent="0.3">
      <c r="B6" s="236" t="s">
        <v>23</v>
      </c>
      <c r="C6" s="237"/>
      <c r="D6" s="233">
        <f>D5*25/100</f>
        <v>0</v>
      </c>
      <c r="E6" s="234"/>
      <c r="F6" s="234"/>
      <c r="G6" s="235"/>
    </row>
    <row r="7" spans="2:7" s="7" customFormat="1" ht="16.5" customHeight="1" thickBot="1" x14ac:dyDescent="0.35">
      <c r="B7" s="227" t="s">
        <v>33</v>
      </c>
      <c r="C7" s="228"/>
      <c r="D7" s="224">
        <f>SUM(D5+D6)</f>
        <v>0</v>
      </c>
      <c r="E7" s="225"/>
      <c r="F7" s="225"/>
      <c r="G7" s="226"/>
    </row>
    <row r="8" spans="2:7" x14ac:dyDescent="0.3">
      <c r="B8" s="229"/>
      <c r="C8" s="229"/>
      <c r="D8" s="231"/>
      <c r="E8" s="231"/>
      <c r="F8" s="231"/>
      <c r="G8" s="231"/>
    </row>
    <row r="9" spans="2:7" x14ac:dyDescent="0.3">
      <c r="B9" s="91"/>
      <c r="C9" s="12"/>
      <c r="D9" s="232"/>
      <c r="E9" s="232"/>
      <c r="F9" s="232"/>
      <c r="G9" s="232"/>
    </row>
    <row r="10" spans="2:7" s="130" customFormat="1" ht="29.25" customHeight="1" x14ac:dyDescent="0.3">
      <c r="B10" s="154"/>
      <c r="C10" s="153"/>
      <c r="D10" s="205"/>
      <c r="E10" s="205"/>
      <c r="F10" s="205"/>
      <c r="G10" s="205"/>
    </row>
    <row r="11" spans="2:7" ht="27" customHeight="1" x14ac:dyDescent="0.3">
      <c r="B11" s="218"/>
      <c r="C11" s="219"/>
      <c r="D11" s="230"/>
      <c r="E11" s="230"/>
      <c r="F11" s="230"/>
      <c r="G11" s="230"/>
    </row>
    <row r="12" spans="2:7" x14ac:dyDescent="0.3">
      <c r="B12" s="1"/>
      <c r="C12" s="1"/>
      <c r="D12" s="8"/>
      <c r="E12" s="10"/>
      <c r="F12" s="6"/>
      <c r="G12" s="6"/>
    </row>
    <row r="13" spans="2:7" x14ac:dyDescent="0.3">
      <c r="B13" s="1"/>
      <c r="C13" s="1"/>
      <c r="D13" s="8"/>
      <c r="E13" s="10"/>
      <c r="F13" s="6"/>
      <c r="G13" s="6"/>
    </row>
    <row r="14" spans="2:7" x14ac:dyDescent="0.3">
      <c r="B14" s="1"/>
      <c r="C14" s="1"/>
      <c r="D14" s="8"/>
      <c r="E14" s="10"/>
      <c r="F14" s="6"/>
      <c r="G14" s="6"/>
    </row>
    <row r="15" spans="2:7" x14ac:dyDescent="0.3">
      <c r="B15" s="1"/>
      <c r="C15" s="1"/>
      <c r="D15" s="8"/>
      <c r="E15" s="10"/>
      <c r="F15" s="6"/>
      <c r="G15" s="6"/>
    </row>
    <row r="16" spans="2:7" x14ac:dyDescent="0.3">
      <c r="B16" s="1"/>
      <c r="C16" s="1"/>
      <c r="D16" s="8"/>
      <c r="E16" s="10"/>
      <c r="F16" s="6"/>
      <c r="G16" s="6"/>
    </row>
    <row r="17" spans="2:7" x14ac:dyDescent="0.3">
      <c r="B17" s="1"/>
      <c r="C17" s="1"/>
      <c r="D17" s="8"/>
      <c r="E17" s="10"/>
      <c r="F17" s="6"/>
      <c r="G17" s="6"/>
    </row>
    <row r="18" spans="2:7" x14ac:dyDescent="0.3">
      <c r="B18" s="1"/>
      <c r="C18" s="1"/>
      <c r="D18" s="8"/>
      <c r="E18" s="10"/>
      <c r="F18" s="6"/>
      <c r="G18" s="6"/>
    </row>
    <row r="19" spans="2:7" x14ac:dyDescent="0.3">
      <c r="B19" s="1"/>
      <c r="C19" s="1"/>
      <c r="D19" s="8"/>
      <c r="E19" s="10"/>
      <c r="F19" s="6"/>
      <c r="G19" s="6"/>
    </row>
    <row r="20" spans="2:7" x14ac:dyDescent="0.3">
      <c r="B20" s="1"/>
      <c r="C20" s="1"/>
      <c r="D20" s="8"/>
      <c r="E20" s="10"/>
      <c r="F20" s="6"/>
      <c r="G20" s="6"/>
    </row>
    <row r="21" spans="2:7" x14ac:dyDescent="0.3">
      <c r="B21" s="1"/>
      <c r="C21" s="1"/>
      <c r="D21" s="8"/>
      <c r="E21" s="10"/>
      <c r="F21" s="6"/>
      <c r="G21" s="6"/>
    </row>
    <row r="22" spans="2:7" x14ac:dyDescent="0.3">
      <c r="B22" s="1"/>
      <c r="C22" s="1"/>
      <c r="D22" s="8"/>
      <c r="E22" s="10"/>
      <c r="F22" s="6"/>
      <c r="G22" s="6"/>
    </row>
    <row r="23" spans="2:7" x14ac:dyDescent="0.3">
      <c r="B23" s="1"/>
      <c r="C23" s="1"/>
      <c r="D23" s="8"/>
      <c r="E23" s="10"/>
      <c r="F23" s="6"/>
      <c r="G23" s="6"/>
    </row>
    <row r="24" spans="2:7" x14ac:dyDescent="0.3">
      <c r="B24" s="1"/>
      <c r="C24" s="1"/>
      <c r="D24" s="8"/>
      <c r="E24" s="10"/>
      <c r="F24" s="6"/>
      <c r="G24" s="6"/>
    </row>
    <row r="25" spans="2:7" x14ac:dyDescent="0.3">
      <c r="B25" s="1"/>
      <c r="C25" s="1"/>
      <c r="D25" s="8"/>
      <c r="E25" s="10"/>
      <c r="F25" s="6"/>
      <c r="G25" s="6"/>
    </row>
    <row r="26" spans="2:7" x14ac:dyDescent="0.3">
      <c r="B26" s="1"/>
      <c r="C26" s="1"/>
      <c r="D26" s="8"/>
      <c r="E26" s="10"/>
      <c r="F26" s="6"/>
      <c r="G26" s="6"/>
    </row>
    <row r="27" spans="2:7" x14ac:dyDescent="0.3">
      <c r="B27" s="1"/>
      <c r="C27" s="1"/>
      <c r="D27" s="8"/>
      <c r="E27" s="10"/>
      <c r="F27" s="6"/>
      <c r="G27" s="6"/>
    </row>
    <row r="28" spans="2:7" x14ac:dyDescent="0.3">
      <c r="B28" s="1"/>
      <c r="C28" s="1"/>
      <c r="D28" s="8"/>
      <c r="E28" s="10"/>
      <c r="F28" s="6"/>
      <c r="G28" s="6"/>
    </row>
    <row r="29" spans="2:7" x14ac:dyDescent="0.3">
      <c r="B29" s="1"/>
      <c r="C29" s="1"/>
      <c r="D29" s="8"/>
      <c r="E29" s="10"/>
      <c r="F29" s="6"/>
      <c r="G29" s="6"/>
    </row>
    <row r="30" spans="2:7" x14ac:dyDescent="0.3">
      <c r="B30" s="1"/>
      <c r="C30" s="1"/>
      <c r="D30" s="8"/>
      <c r="E30" s="10"/>
      <c r="F30" s="6"/>
      <c r="G30" s="6"/>
    </row>
    <row r="31" spans="2:7" x14ac:dyDescent="0.3">
      <c r="B31" s="1"/>
      <c r="C31" s="1"/>
      <c r="D31" s="8"/>
      <c r="E31" s="10"/>
      <c r="F31" s="6"/>
      <c r="G31" s="6"/>
    </row>
    <row r="32" spans="2:7" x14ac:dyDescent="0.3">
      <c r="B32" s="1"/>
      <c r="C32" s="1"/>
      <c r="D32" s="8"/>
      <c r="E32" s="10"/>
      <c r="F32" s="6"/>
      <c r="G32" s="6"/>
    </row>
    <row r="33" spans="2:7" x14ac:dyDescent="0.3">
      <c r="B33" s="1"/>
      <c r="C33" s="1"/>
      <c r="D33" s="8"/>
      <c r="E33" s="10"/>
      <c r="F33" s="6"/>
      <c r="G33" s="6"/>
    </row>
    <row r="34" spans="2:7" x14ac:dyDescent="0.3">
      <c r="B34" s="1"/>
      <c r="C34" s="1"/>
      <c r="D34" s="8"/>
      <c r="E34" s="10"/>
      <c r="F34" s="6"/>
      <c r="G34" s="6"/>
    </row>
    <row r="35" spans="2:7" x14ac:dyDescent="0.3">
      <c r="B35" s="1"/>
      <c r="C35" s="1"/>
      <c r="D35" s="8"/>
      <c r="E35" s="10"/>
      <c r="F35" s="6"/>
      <c r="G35" s="6"/>
    </row>
    <row r="36" spans="2:7" x14ac:dyDescent="0.3">
      <c r="B36" s="1"/>
      <c r="C36" s="1"/>
      <c r="D36" s="8"/>
      <c r="E36" s="10"/>
      <c r="F36" s="6"/>
      <c r="G36" s="6"/>
    </row>
    <row r="37" spans="2:7" x14ac:dyDescent="0.3">
      <c r="B37" s="1"/>
      <c r="C37" s="1"/>
      <c r="D37" s="8"/>
      <c r="E37" s="10"/>
      <c r="F37" s="6"/>
      <c r="G37" s="6"/>
    </row>
    <row r="38" spans="2:7" x14ac:dyDescent="0.3">
      <c r="B38" s="1"/>
      <c r="C38" s="1"/>
      <c r="D38" s="8"/>
      <c r="E38" s="10"/>
      <c r="F38" s="6"/>
      <c r="G38" s="6"/>
    </row>
    <row r="39" spans="2:7" x14ac:dyDescent="0.3">
      <c r="B39" s="1"/>
      <c r="C39" s="1"/>
      <c r="D39" s="8"/>
      <c r="E39" s="10"/>
      <c r="F39" s="6"/>
      <c r="G39" s="6"/>
    </row>
    <row r="40" spans="2:7" x14ac:dyDescent="0.3">
      <c r="B40" s="1"/>
      <c r="C40" s="1"/>
      <c r="D40" s="8"/>
      <c r="E40" s="10"/>
      <c r="F40" s="6"/>
      <c r="G40" s="6"/>
    </row>
    <row r="41" spans="2:7" x14ac:dyDescent="0.3">
      <c r="B41" s="1"/>
      <c r="C41" s="1"/>
      <c r="D41" s="8"/>
      <c r="E41" s="10"/>
      <c r="F41" s="6"/>
      <c r="G41" s="6"/>
    </row>
    <row r="42" spans="2:7" x14ac:dyDescent="0.3">
      <c r="B42" s="1"/>
      <c r="C42" s="1"/>
      <c r="D42" s="8"/>
      <c r="E42" s="10"/>
      <c r="F42" s="6"/>
      <c r="G42" s="6"/>
    </row>
    <row r="43" spans="2:7" x14ac:dyDescent="0.3">
      <c r="B43" s="1"/>
      <c r="C43" s="1"/>
      <c r="D43" s="8"/>
      <c r="E43" s="10"/>
      <c r="F43" s="6"/>
      <c r="G43" s="6"/>
    </row>
    <row r="44" spans="2:7" x14ac:dyDescent="0.3">
      <c r="B44" s="1"/>
      <c r="C44" s="1"/>
      <c r="D44" s="8"/>
      <c r="E44" s="10"/>
      <c r="F44" s="6"/>
      <c r="G44" s="6"/>
    </row>
    <row r="45" spans="2:7" x14ac:dyDescent="0.3">
      <c r="B45" s="1"/>
      <c r="C45" s="1"/>
      <c r="D45" s="8"/>
      <c r="E45" s="10"/>
      <c r="F45" s="6"/>
      <c r="G45" s="6"/>
    </row>
    <row r="46" spans="2:7" x14ac:dyDescent="0.3">
      <c r="B46" s="1"/>
      <c r="C46" s="1"/>
      <c r="D46" s="8"/>
      <c r="E46" s="10"/>
      <c r="F46" s="6"/>
      <c r="G46" s="6"/>
    </row>
    <row r="47" spans="2:7" x14ac:dyDescent="0.3">
      <c r="B47" s="1"/>
      <c r="C47" s="1"/>
      <c r="D47" s="8"/>
      <c r="E47" s="10"/>
      <c r="F47" s="6"/>
      <c r="G47" s="6"/>
    </row>
    <row r="48" spans="2:7" x14ac:dyDescent="0.3">
      <c r="B48" s="1"/>
      <c r="C48" s="1"/>
      <c r="D48" s="8"/>
      <c r="E48" s="10"/>
      <c r="F48" s="6"/>
      <c r="G48" s="6"/>
    </row>
    <row r="49" spans="2:7" x14ac:dyDescent="0.3">
      <c r="B49" s="1"/>
      <c r="C49" s="1"/>
      <c r="D49" s="8"/>
      <c r="E49" s="10"/>
      <c r="F49" s="6"/>
      <c r="G49" s="6"/>
    </row>
    <row r="50" spans="2:7" x14ac:dyDescent="0.3">
      <c r="B50" s="1"/>
      <c r="C50" s="1"/>
      <c r="D50" s="8"/>
      <c r="E50" s="10"/>
      <c r="F50" s="6"/>
      <c r="G50" s="6"/>
    </row>
    <row r="51" spans="2:7" x14ac:dyDescent="0.3">
      <c r="B51" s="1"/>
      <c r="C51" s="1"/>
      <c r="D51" s="8"/>
      <c r="E51" s="10"/>
      <c r="F51" s="6"/>
      <c r="G51" s="6"/>
    </row>
    <row r="52" spans="2:7" x14ac:dyDescent="0.3">
      <c r="B52" s="1"/>
      <c r="C52" s="1"/>
      <c r="D52" s="8"/>
      <c r="E52" s="10"/>
      <c r="F52" s="6"/>
      <c r="G52" s="6"/>
    </row>
    <row r="53" spans="2:7" x14ac:dyDescent="0.3">
      <c r="B53" s="1"/>
      <c r="C53" s="1"/>
      <c r="D53" s="8"/>
      <c r="E53" s="10"/>
      <c r="F53" s="6"/>
      <c r="G53" s="6"/>
    </row>
    <row r="54" spans="2:7" x14ac:dyDescent="0.3">
      <c r="B54" s="1"/>
      <c r="C54" s="1"/>
      <c r="D54" s="8"/>
      <c r="E54" s="10"/>
      <c r="F54" s="6"/>
      <c r="G54" s="6"/>
    </row>
    <row r="55" spans="2:7" x14ac:dyDescent="0.3">
      <c r="B55" s="1"/>
      <c r="C55" s="1"/>
      <c r="D55" s="8"/>
      <c r="E55" s="10"/>
      <c r="F55" s="6"/>
      <c r="G55" s="6"/>
    </row>
    <row r="56" spans="2:7" x14ac:dyDescent="0.3">
      <c r="B56" s="1"/>
      <c r="C56" s="1"/>
      <c r="D56" s="8"/>
      <c r="E56" s="10"/>
      <c r="F56" s="6"/>
      <c r="G56" s="6"/>
    </row>
    <row r="57" spans="2:7" x14ac:dyDescent="0.3">
      <c r="B57" s="1"/>
      <c r="C57" s="1"/>
      <c r="D57" s="8"/>
      <c r="E57" s="10"/>
      <c r="F57" s="6"/>
      <c r="G57" s="6"/>
    </row>
    <row r="58" spans="2:7" x14ac:dyDescent="0.3">
      <c r="B58" s="1"/>
      <c r="C58" s="1"/>
      <c r="D58" s="8"/>
      <c r="E58" s="10"/>
      <c r="F58" s="6"/>
      <c r="G58" s="6"/>
    </row>
    <row r="59" spans="2:7" x14ac:dyDescent="0.3">
      <c r="B59" s="1"/>
      <c r="C59" s="1"/>
      <c r="D59" s="8"/>
      <c r="E59" s="10"/>
      <c r="F59" s="6"/>
      <c r="G59" s="6"/>
    </row>
    <row r="60" spans="2:7" x14ac:dyDescent="0.3">
      <c r="B60" s="1"/>
      <c r="C60" s="1"/>
      <c r="D60" s="8"/>
      <c r="E60" s="10"/>
      <c r="F60" s="6"/>
      <c r="G60" s="6"/>
    </row>
    <row r="61" spans="2:7" x14ac:dyDescent="0.3">
      <c r="B61" s="1"/>
      <c r="C61" s="1"/>
      <c r="D61" s="8"/>
      <c r="E61" s="10"/>
      <c r="F61" s="6"/>
      <c r="G61" s="6"/>
    </row>
    <row r="62" spans="2:7" x14ac:dyDescent="0.3">
      <c r="B62" s="1"/>
      <c r="C62" s="1"/>
      <c r="D62" s="8"/>
      <c r="E62" s="10"/>
      <c r="F62" s="6"/>
      <c r="G62" s="6"/>
    </row>
    <row r="63" spans="2:7" x14ac:dyDescent="0.3">
      <c r="B63" s="1"/>
      <c r="C63" s="1"/>
      <c r="D63" s="8"/>
      <c r="E63" s="10"/>
      <c r="F63" s="6"/>
      <c r="G63" s="6"/>
    </row>
    <row r="64" spans="2:7" x14ac:dyDescent="0.3">
      <c r="B64" s="1"/>
      <c r="C64" s="1"/>
      <c r="D64" s="8"/>
      <c r="E64" s="10"/>
      <c r="F64" s="6"/>
      <c r="G64" s="6"/>
    </row>
    <row r="65" spans="2:7" x14ac:dyDescent="0.3">
      <c r="B65" s="1"/>
      <c r="C65" s="1"/>
      <c r="D65" s="8"/>
      <c r="E65" s="10"/>
      <c r="F65" s="6"/>
      <c r="G65" s="6"/>
    </row>
    <row r="66" spans="2:7" x14ac:dyDescent="0.3">
      <c r="B66" s="1"/>
      <c r="C66" s="1"/>
      <c r="D66" s="8"/>
      <c r="E66" s="10"/>
      <c r="F66" s="6"/>
      <c r="G66" s="6"/>
    </row>
    <row r="67" spans="2:7" x14ac:dyDescent="0.3">
      <c r="B67" s="1"/>
      <c r="C67" s="1"/>
      <c r="D67" s="8"/>
      <c r="E67" s="10"/>
      <c r="F67" s="6"/>
      <c r="G67" s="6"/>
    </row>
    <row r="68" spans="2:7" x14ac:dyDescent="0.3">
      <c r="B68" s="1"/>
      <c r="C68" s="1"/>
      <c r="D68" s="8"/>
      <c r="E68" s="10"/>
      <c r="F68" s="6"/>
      <c r="G68" s="6"/>
    </row>
    <row r="69" spans="2:7" x14ac:dyDescent="0.3">
      <c r="B69" s="1"/>
      <c r="C69" s="1"/>
      <c r="D69" s="8"/>
      <c r="E69" s="10"/>
      <c r="F69" s="6"/>
      <c r="G69" s="6"/>
    </row>
    <row r="70" spans="2:7" x14ac:dyDescent="0.3">
      <c r="B70" s="1"/>
      <c r="C70" s="1"/>
      <c r="D70" s="8"/>
      <c r="E70" s="10"/>
      <c r="F70" s="6"/>
      <c r="G70" s="6"/>
    </row>
    <row r="71" spans="2:7" x14ac:dyDescent="0.3">
      <c r="C71" s="1"/>
      <c r="D71" s="8"/>
      <c r="E71" s="10"/>
      <c r="F71" s="6"/>
      <c r="G71" s="6"/>
    </row>
    <row r="72" spans="2:7" x14ac:dyDescent="0.3">
      <c r="C72" s="1"/>
      <c r="D72" s="8"/>
      <c r="E72" s="10"/>
      <c r="F72" s="6"/>
      <c r="G72" s="6"/>
    </row>
    <row r="73" spans="2:7" x14ac:dyDescent="0.3">
      <c r="C73" s="1"/>
      <c r="D73" s="8"/>
      <c r="E73" s="10"/>
      <c r="F73" s="6"/>
      <c r="G73" s="6"/>
    </row>
    <row r="74" spans="2:7" x14ac:dyDescent="0.3">
      <c r="C74" s="1"/>
      <c r="D74" s="8"/>
      <c r="E74" s="10"/>
      <c r="F74" s="6"/>
      <c r="G74" s="6"/>
    </row>
    <row r="75" spans="2:7" x14ac:dyDescent="0.3">
      <c r="C75" s="1"/>
      <c r="D75" s="8"/>
      <c r="E75" s="10"/>
      <c r="F75" s="6"/>
      <c r="G75" s="6"/>
    </row>
    <row r="76" spans="2:7" x14ac:dyDescent="0.3">
      <c r="C76" s="1"/>
      <c r="D76" s="8"/>
      <c r="E76" s="10"/>
      <c r="F76" s="6"/>
      <c r="G76" s="6"/>
    </row>
    <row r="77" spans="2:7" x14ac:dyDescent="0.3">
      <c r="C77" s="1"/>
      <c r="D77" s="8"/>
      <c r="E77" s="10"/>
      <c r="F77" s="6"/>
      <c r="G77" s="6"/>
    </row>
    <row r="78" spans="2:7" x14ac:dyDescent="0.3">
      <c r="C78" s="1"/>
    </row>
    <row r="79" spans="2:7" x14ac:dyDescent="0.3">
      <c r="C79" s="1"/>
    </row>
  </sheetData>
  <mergeCells count="19">
    <mergeCell ref="B4:C4"/>
    <mergeCell ref="D4:G4"/>
    <mergeCell ref="B1:G1"/>
    <mergeCell ref="D2:G2"/>
    <mergeCell ref="D3:G3"/>
    <mergeCell ref="B2:C2"/>
    <mergeCell ref="B3:C3"/>
    <mergeCell ref="D5:G5"/>
    <mergeCell ref="B5:C5"/>
    <mergeCell ref="B8:C8"/>
    <mergeCell ref="B11:C11"/>
    <mergeCell ref="D11:G11"/>
    <mergeCell ref="D8:G8"/>
    <mergeCell ref="D9:G9"/>
    <mergeCell ref="D10:G10"/>
    <mergeCell ref="D6:G6"/>
    <mergeCell ref="B7:C7"/>
    <mergeCell ref="D7:G7"/>
    <mergeCell ref="B6:C6"/>
  </mergeCells>
  <pageMargins left="1.3779527559055118" right="0.59055118110236227" top="0.98425196850393704" bottom="0.78740157480314965" header="0.23622047244094491" footer="0.23622047244094491"/>
  <pageSetup paperSize="9" scale="99" fitToHeight="0" orientation="portrait" verticalDpi="4294967292" r:id="rId1"/>
  <headerFooter>
    <oddHeader>&amp;L&amp;"Calibri,Regular"&amp;18TROŠKOVNIK&amp;R&amp;"-,Regular"&amp;9Andrija Hebranga 1, Zadar</oddHeader>
    <oddFooter>&amp;R&amp;"Calibri,Regular"&amp;9&amp;P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4</vt:i4>
      </vt:variant>
      <vt:variant>
        <vt:lpstr>Imenovani rasponi</vt:lpstr>
      </vt:variant>
      <vt:variant>
        <vt:i4>4</vt:i4>
      </vt:variant>
    </vt:vector>
  </HeadingPairs>
  <TitlesOfParts>
    <vt:vector size="8" baseType="lpstr">
      <vt:lpstr>Procelja</vt:lpstr>
      <vt:lpstr>Ravni krov</vt:lpstr>
      <vt:lpstr>Stolarija</vt:lpstr>
      <vt:lpstr>Rekapitulacija</vt:lpstr>
      <vt:lpstr>Procelja!Podrucje_ispisa</vt:lpstr>
      <vt:lpstr>'Ravni krov'!Podrucje_ispisa</vt:lpstr>
      <vt:lpstr>Rekapitulacija!Podrucje_ispisa</vt:lpstr>
      <vt:lpstr>Stolarija!Podrucje_ispisa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Predrag Caklovic</dc:creator>
  <cp:lastModifiedBy>AMK</cp:lastModifiedBy>
  <cp:lastPrinted>2016-07-05T08:36:28Z</cp:lastPrinted>
  <dcterms:created xsi:type="dcterms:W3CDTF">2014-04-21T12:50:47Z</dcterms:created>
  <dcterms:modified xsi:type="dcterms:W3CDTF">2017-11-21T11:12:32Z</dcterms:modified>
</cp:coreProperties>
</file>